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3605" windowHeight="12765"/>
  </bookViews>
  <sheets>
    <sheet name="2月菜單" sheetId="1" r:id="rId1"/>
    <sheet name="素食" sheetId="2" r:id="rId2"/>
    <sheet name="0223~0226" sheetId="3" r:id="rId3"/>
    <sheet name="0116~0119" sheetId="4" state="hidden" r:id="rId4"/>
  </sheets>
  <calcPr calcId="162913"/>
</workbook>
</file>

<file path=xl/calcChain.xml><?xml version="1.0" encoding="utf-8"?>
<calcChain xmlns="http://schemas.openxmlformats.org/spreadsheetml/2006/main">
  <c r="AO37" i="4" l="1"/>
  <c r="AG37" i="4"/>
  <c r="Y37" i="4"/>
  <c r="Q37" i="4"/>
  <c r="I37" i="4"/>
  <c r="AO36" i="4"/>
  <c r="AO35" i="4"/>
  <c r="AO34" i="4"/>
  <c r="AO40" i="4" s="1"/>
  <c r="Q34" i="4"/>
  <c r="Q40" i="4" s="1"/>
  <c r="P27" i="4"/>
  <c r="AF26" i="4"/>
  <c r="AD26" i="4"/>
  <c r="P26" i="4"/>
  <c r="H26" i="4"/>
  <c r="F26" i="4"/>
  <c r="AF25" i="4"/>
  <c r="AC25" i="4"/>
  <c r="P25" i="4"/>
  <c r="N25" i="4"/>
  <c r="H25" i="4"/>
  <c r="G25" i="4"/>
  <c r="AF21" i="4"/>
  <c r="AE21" i="4"/>
  <c r="P21" i="4"/>
  <c r="O21" i="4"/>
  <c r="H21" i="4"/>
  <c r="G21" i="4"/>
  <c r="AF18" i="4"/>
  <c r="AE18" i="4"/>
  <c r="P18" i="4"/>
  <c r="O18" i="4"/>
  <c r="AF17" i="4"/>
  <c r="X17" i="4"/>
  <c r="V17" i="4"/>
  <c r="P17" i="4"/>
  <c r="O17" i="4"/>
  <c r="AF16" i="4"/>
  <c r="AD16" i="4"/>
  <c r="X16" i="4"/>
  <c r="W16" i="4"/>
  <c r="P16" i="4"/>
  <c r="N16" i="4"/>
  <c r="H16" i="4"/>
  <c r="F16" i="4"/>
  <c r="AF15" i="4"/>
  <c r="AE15" i="4"/>
  <c r="AG36" i="4" s="1"/>
  <c r="X15" i="4"/>
  <c r="W15" i="4"/>
  <c r="P15" i="4"/>
  <c r="O15" i="4"/>
  <c r="Q36" i="4" s="1"/>
  <c r="H15" i="4"/>
  <c r="G15" i="4"/>
  <c r="X14" i="4"/>
  <c r="X13" i="4"/>
  <c r="W13" i="4"/>
  <c r="X12" i="4"/>
  <c r="H12" i="4"/>
  <c r="G12" i="4"/>
  <c r="X11" i="4"/>
  <c r="W11" i="4"/>
  <c r="Y36" i="4" s="1"/>
  <c r="P11" i="4"/>
  <c r="H11" i="4"/>
  <c r="G11" i="4"/>
  <c r="I36" i="4" s="1"/>
  <c r="X10" i="4"/>
  <c r="V10" i="4"/>
  <c r="P10" i="4"/>
  <c r="H10" i="4"/>
  <c r="X9" i="4"/>
  <c r="V9" i="4"/>
  <c r="P9" i="4"/>
  <c r="H9" i="4"/>
  <c r="F9" i="4"/>
  <c r="AF8" i="4"/>
  <c r="AD8" i="4"/>
  <c r="AG35" i="4" s="1"/>
  <c r="X8" i="4"/>
  <c r="V8" i="4"/>
  <c r="Y35" i="4" s="1"/>
  <c r="P8" i="4"/>
  <c r="N8" i="4"/>
  <c r="Q35" i="4" s="1"/>
  <c r="H8" i="4"/>
  <c r="F8" i="4"/>
  <c r="I35" i="4" s="1"/>
  <c r="AF6" i="4"/>
  <c r="AC6" i="4"/>
  <c r="P6" i="4"/>
  <c r="M6" i="4"/>
  <c r="AF5" i="4"/>
  <c r="AC5" i="4"/>
  <c r="AG34" i="4" s="1"/>
  <c r="AG40" i="4" s="1"/>
  <c r="X5" i="4"/>
  <c r="U5" i="4"/>
  <c r="Y34" i="4" s="1"/>
  <c r="Y40" i="4" s="1"/>
  <c r="P5" i="4"/>
  <c r="M5" i="4"/>
  <c r="H5" i="4"/>
  <c r="E5" i="4"/>
  <c r="I34" i="4" s="1"/>
  <c r="AI3" i="4"/>
  <c r="AA3" i="4"/>
  <c r="S3" i="4"/>
  <c r="K3" i="4"/>
  <c r="AN38" i="3"/>
  <c r="AF38" i="3"/>
  <c r="X38" i="3"/>
  <c r="P38" i="3"/>
  <c r="H38" i="3"/>
  <c r="AO37" i="3"/>
  <c r="AN37" i="3" s="1"/>
  <c r="AG37" i="3"/>
  <c r="AF37" i="3" s="1"/>
  <c r="Y37" i="3"/>
  <c r="X37" i="3" s="1"/>
  <c r="Q37" i="3"/>
  <c r="P37" i="3" s="1"/>
  <c r="I37" i="3"/>
  <c r="H37" i="3" s="1"/>
  <c r="AO36" i="3"/>
  <c r="AN36" i="3" s="1"/>
  <c r="AN40" i="3" s="1"/>
  <c r="AO35" i="3"/>
  <c r="I35" i="3"/>
  <c r="AO34" i="3"/>
  <c r="AO40" i="3" s="1"/>
  <c r="H31" i="3"/>
  <c r="G31" i="3"/>
  <c r="H30" i="3"/>
  <c r="F30" i="3"/>
  <c r="H29" i="3"/>
  <c r="H28" i="3"/>
  <c r="F28" i="3"/>
  <c r="H27" i="3"/>
  <c r="G27" i="3"/>
  <c r="AF26" i="3"/>
  <c r="AE26" i="3"/>
  <c r="P26" i="3"/>
  <c r="N26" i="3"/>
  <c r="H26" i="3"/>
  <c r="G26" i="3"/>
  <c r="AF25" i="3"/>
  <c r="AD25" i="3"/>
  <c r="P25" i="3"/>
  <c r="O25" i="3"/>
  <c r="Q36" i="3" s="1"/>
  <c r="P36" i="3" s="1"/>
  <c r="P40" i="3" s="1"/>
  <c r="H25" i="3"/>
  <c r="G25" i="3"/>
  <c r="AF21" i="3"/>
  <c r="AE21" i="3"/>
  <c r="P21" i="3"/>
  <c r="O21" i="3"/>
  <c r="H21" i="3"/>
  <c r="G21" i="3"/>
  <c r="AF17" i="3"/>
  <c r="AE17" i="3"/>
  <c r="P17" i="3"/>
  <c r="M17" i="3"/>
  <c r="H17" i="3"/>
  <c r="G17" i="3"/>
  <c r="AF16" i="3"/>
  <c r="AE16" i="3"/>
  <c r="X16" i="3"/>
  <c r="V16" i="3"/>
  <c r="P16" i="3"/>
  <c r="O16" i="3"/>
  <c r="H16" i="3"/>
  <c r="G16" i="3"/>
  <c r="AF15" i="3"/>
  <c r="AE15" i="3"/>
  <c r="X15" i="3"/>
  <c r="W15" i="3"/>
  <c r="P15" i="3"/>
  <c r="O15" i="3"/>
  <c r="H15" i="3"/>
  <c r="G15" i="3"/>
  <c r="I36" i="3" s="1"/>
  <c r="H36" i="3" s="1"/>
  <c r="H40" i="3" s="1"/>
  <c r="X14" i="3"/>
  <c r="W14" i="3"/>
  <c r="X13" i="3"/>
  <c r="W13" i="3"/>
  <c r="X12" i="3"/>
  <c r="V12" i="3"/>
  <c r="X11" i="3"/>
  <c r="AF10" i="3"/>
  <c r="AE10" i="3"/>
  <c r="AG36" i="3" s="1"/>
  <c r="AF36" i="3" s="1"/>
  <c r="AF40" i="3" s="1"/>
  <c r="X10" i="3"/>
  <c r="W10" i="3"/>
  <c r="Y36" i="3" s="1"/>
  <c r="X36" i="3" s="1"/>
  <c r="H10" i="3"/>
  <c r="AF9" i="3"/>
  <c r="X9" i="3"/>
  <c r="V9" i="3"/>
  <c r="H9" i="3"/>
  <c r="F9" i="3"/>
  <c r="AF8" i="3"/>
  <c r="AD8" i="3"/>
  <c r="AG35" i="3" s="1"/>
  <c r="X8" i="3"/>
  <c r="V8" i="3"/>
  <c r="Y35" i="3" s="1"/>
  <c r="P8" i="3"/>
  <c r="N8" i="3"/>
  <c r="Q35" i="3" s="1"/>
  <c r="H8" i="3"/>
  <c r="F8" i="3"/>
  <c r="AF6" i="3"/>
  <c r="AC6" i="3"/>
  <c r="P6" i="3"/>
  <c r="M6" i="3"/>
  <c r="H6" i="3"/>
  <c r="E6" i="3"/>
  <c r="AF5" i="3"/>
  <c r="AC5" i="3"/>
  <c r="AG34" i="3" s="1"/>
  <c r="AG40" i="3" s="1"/>
  <c r="X5" i="3"/>
  <c r="U5" i="3"/>
  <c r="Y34" i="3" s="1"/>
  <c r="P5" i="3"/>
  <c r="M5" i="3"/>
  <c r="Q34" i="3" s="1"/>
  <c r="H5" i="3"/>
  <c r="E5" i="3"/>
  <c r="I34" i="3" s="1"/>
  <c r="I40" i="3" s="1"/>
  <c r="AI3" i="3"/>
  <c r="AA3" i="3"/>
  <c r="S3" i="3"/>
  <c r="K3" i="3"/>
  <c r="N7" i="2"/>
  <c r="N6" i="2"/>
  <c r="N5" i="2"/>
  <c r="N4" i="2"/>
  <c r="N7" i="1"/>
  <c r="N6" i="1"/>
  <c r="N5" i="1"/>
  <c r="N4" i="1"/>
  <c r="Q40" i="3" l="1"/>
  <c r="I40" i="4"/>
  <c r="Y40" i="3"/>
  <c r="X40" i="3"/>
</calcChain>
</file>

<file path=xl/sharedStrings.xml><?xml version="1.0" encoding="utf-8"?>
<sst xmlns="http://schemas.openxmlformats.org/spreadsheetml/2006/main" count="586" uniqueCount="231">
  <si>
    <t xml:space="preserve">         【大聚便當有限公司】</t>
  </si>
  <si>
    <t>建國國小</t>
  </si>
  <si>
    <t>115年 2月 營養午餐</t>
  </si>
  <si>
    <t>日期</t>
  </si>
  <si>
    <t>主食</t>
  </si>
  <si>
    <t>主菜</t>
  </si>
  <si>
    <t>副菜1</t>
  </si>
  <si>
    <t>副菜2</t>
  </si>
  <si>
    <t>湯</t>
  </si>
  <si>
    <t>附餐</t>
  </si>
  <si>
    <t>全榖雜糧類(份)</t>
  </si>
  <si>
    <t>豆魚蛋肉類(份)</t>
  </si>
  <si>
    <t>蔬  菜  類(份)</t>
  </si>
  <si>
    <t>油脂類(份)</t>
  </si>
  <si>
    <t>水果 類(份)</t>
  </si>
  <si>
    <t>乳品類(份)</t>
  </si>
  <si>
    <t>熱量</t>
  </si>
  <si>
    <t>2/23＜一＞</t>
  </si>
  <si>
    <t>紫米飯</t>
  </si>
  <si>
    <t>豆干滷肉燥</t>
  </si>
  <si>
    <t>風味花椰菜</t>
  </si>
  <si>
    <t xml:space="preserve">時令蔬菜 </t>
  </si>
  <si>
    <t>酸辣湯</t>
  </si>
  <si>
    <t xml:space="preserve">2/24＜二＞ </t>
  </si>
  <si>
    <t>糙米飯</t>
  </si>
  <si>
    <t>酥炸雞翅</t>
  </si>
  <si>
    <t>三杯鮑菇</t>
  </si>
  <si>
    <t xml:space="preserve">有機蔬菜       </t>
  </si>
  <si>
    <t>海芽蛋花湯</t>
  </si>
  <si>
    <t xml:space="preserve">2/25＜三＞ </t>
  </si>
  <si>
    <t>白米飯</t>
  </si>
  <si>
    <t>古早味飯湯</t>
  </si>
  <si>
    <t>滷蛋</t>
  </si>
  <si>
    <t>2/26＜四＞</t>
  </si>
  <si>
    <t>黑胡椒魚丁</t>
  </si>
  <si>
    <t>什錦高麗菜</t>
  </si>
  <si>
    <t xml:space="preserve">時令蔬菜       </t>
  </si>
  <si>
    <t>冬瓜雞肉湯</t>
  </si>
  <si>
    <t>水果</t>
  </si>
  <si>
    <t>2/27＜五＞</t>
  </si>
  <si>
    <t>和平紀念日 補假</t>
  </si>
  <si>
    <t>食譜設計：               執行秘書：               校長：</t>
  </si>
  <si>
    <r>
      <rPr>
        <b/>
        <sz val="12"/>
        <rFont val="DFKai-SB"/>
        <family val="4"/>
        <charset val="136"/>
      </rP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</si>
  <si>
    <t xml:space="preserve">  本菜單部分食材含有甲殼類、芒果、蛋、奶類、堅果類、花生、芝麻、魚類、大豆、含麩質之穀物、使用亞硫酸鹽類等11種及其製品，若為過敏體質請至「校園食材登錄平台2.0」查詢食材資訊並避免食用</t>
  </si>
  <si>
    <t>素食</t>
  </si>
  <si>
    <t>豆干素肉燥</t>
  </si>
  <si>
    <t>椒鹽豆包</t>
  </si>
  <si>
    <t>海芽針菇湯</t>
  </si>
  <si>
    <t>增加小饅頭類的小點心</t>
  </si>
  <si>
    <t>香滷大溪豆干</t>
  </si>
  <si>
    <t>蒲燒素鰻魚</t>
  </si>
  <si>
    <t>冬瓜湯</t>
  </si>
  <si>
    <t>無骨雞排改柳葉魚</t>
  </si>
  <si>
    <t xml:space="preserve">  本菜單部分食材含有芒果、蛋、奶類、堅果類、花生、芝麻、大豆、含麩質之穀物、使用亞硫酸鹽類等11種及其製品，若為過敏體質請至「校園食材登錄平台2.0」查詢食材資訊並避免食用</t>
  </si>
  <si>
    <t>屏東縣</t>
  </si>
  <si>
    <t xml:space="preserve"> 114學年度    第二學期  第1週學生午餐供應週期性食譜設計表</t>
  </si>
  <si>
    <t>單位</t>
  </si>
  <si>
    <t>公斤</t>
  </si>
  <si>
    <t>人數</t>
  </si>
  <si>
    <t>供應商:大聚便當有限公司 住址:屏東縣內埔鄉豐田村興中二巷26號 負責人:林國榮 營養師:陳婉慈 電話:08-7798900</t>
  </si>
  <si>
    <t>菜
名</t>
  </si>
  <si>
    <t>(一)</t>
  </si>
  <si>
    <t>(二)</t>
  </si>
  <si>
    <t>(三)</t>
  </si>
  <si>
    <t>(四)</t>
  </si>
  <si>
    <t>(五)</t>
  </si>
  <si>
    <t>菜名</t>
  </si>
  <si>
    <t>食材</t>
  </si>
  <si>
    <t>每人(g)</t>
  </si>
  <si>
    <t>C</t>
  </si>
  <si>
    <t>P</t>
  </si>
  <si>
    <t>V</t>
  </si>
  <si>
    <t>採購量</t>
  </si>
  <si>
    <t>標章類別</t>
  </si>
  <si>
    <t>主
食</t>
  </si>
  <si>
    <t>紫</t>
  </si>
  <si>
    <t>白米</t>
  </si>
  <si>
    <t>糙</t>
  </si>
  <si>
    <t>白</t>
  </si>
  <si>
    <t>和平紀念日補假</t>
  </si>
  <si>
    <t>米</t>
  </si>
  <si>
    <t>紫米</t>
  </si>
  <si>
    <t>糙米</t>
  </si>
  <si>
    <t>飯</t>
  </si>
  <si>
    <t>主
菜</t>
  </si>
  <si>
    <t>豆</t>
  </si>
  <si>
    <t>豆乾丁</t>
  </si>
  <si>
    <t>酥</t>
  </si>
  <si>
    <t>古</t>
  </si>
  <si>
    <t>肉絲</t>
  </si>
  <si>
    <t>黑</t>
  </si>
  <si>
    <t>新鮮魚丁</t>
  </si>
  <si>
    <t>乾</t>
  </si>
  <si>
    <t>絞肉</t>
  </si>
  <si>
    <t>炸</t>
  </si>
  <si>
    <t>早</t>
  </si>
  <si>
    <t>雞肉</t>
  </si>
  <si>
    <t>胡</t>
  </si>
  <si>
    <t>黑胡椒</t>
  </si>
  <si>
    <t>肉</t>
  </si>
  <si>
    <t>油蔥酥</t>
  </si>
  <si>
    <t>雞</t>
  </si>
  <si>
    <t>味</t>
  </si>
  <si>
    <t>高麗菜</t>
  </si>
  <si>
    <t>椒</t>
  </si>
  <si>
    <t>洋蔥</t>
  </si>
  <si>
    <t>燥</t>
  </si>
  <si>
    <t>翅</t>
  </si>
  <si>
    <t>魚</t>
  </si>
  <si>
    <t>龍骨</t>
  </si>
  <si>
    <t>丁</t>
  </si>
  <si>
    <t>(煮)</t>
  </si>
  <si>
    <t>白蘿蔔</t>
  </si>
  <si>
    <t>(炸)</t>
  </si>
  <si>
    <t>(滷)</t>
  </si>
  <si>
    <t>紅蘿蔔</t>
  </si>
  <si>
    <t>副
菜</t>
  </si>
  <si>
    <t>風</t>
  </si>
  <si>
    <t>1.木耳</t>
  </si>
  <si>
    <t>三</t>
  </si>
  <si>
    <t>杏鮑菇</t>
  </si>
  <si>
    <t>筍絲</t>
  </si>
  <si>
    <t>什</t>
  </si>
  <si>
    <t>2.花椰菜</t>
  </si>
  <si>
    <t>杯</t>
  </si>
  <si>
    <t>九層塔</t>
  </si>
  <si>
    <t>滷</t>
  </si>
  <si>
    <t>錦</t>
  </si>
  <si>
    <t>2.高麗菜</t>
  </si>
  <si>
    <t>花</t>
  </si>
  <si>
    <t>3.紅蘿蔔</t>
  </si>
  <si>
    <t>鮑</t>
  </si>
  <si>
    <t>米血</t>
  </si>
  <si>
    <t>蛋</t>
  </si>
  <si>
    <t>高</t>
  </si>
  <si>
    <t>椰</t>
  </si>
  <si>
    <t>菇</t>
  </si>
  <si>
    <t>麗</t>
  </si>
  <si>
    <t>菜</t>
  </si>
  <si>
    <t>(炒)</t>
  </si>
  <si>
    <t>青
菜</t>
  </si>
  <si>
    <t>時</t>
  </si>
  <si>
    <t xml:space="preserve">時令青菜              </t>
  </si>
  <si>
    <t>有</t>
  </si>
  <si>
    <t xml:space="preserve">有機青菜              </t>
  </si>
  <si>
    <t>令</t>
  </si>
  <si>
    <t>(例:大陸妹、油菜、青江、青椒、韭菜、青花菜、菠菜、地瓜葉、龍鬚菜)</t>
  </si>
  <si>
    <t>機</t>
  </si>
  <si>
    <t>青</t>
  </si>
  <si>
    <t>酸</t>
  </si>
  <si>
    <t>海</t>
  </si>
  <si>
    <t>1.海芽</t>
  </si>
  <si>
    <t>冬</t>
  </si>
  <si>
    <t>辣</t>
  </si>
  <si>
    <t>木耳</t>
  </si>
  <si>
    <t>芽</t>
  </si>
  <si>
    <t>2.雞蛋</t>
  </si>
  <si>
    <t>瓜</t>
  </si>
  <si>
    <t>冬瓜</t>
  </si>
  <si>
    <t>金針菇</t>
  </si>
  <si>
    <t>豆腐</t>
  </si>
  <si>
    <t>烏醋</t>
  </si>
  <si>
    <t>雞蛋</t>
  </si>
  <si>
    <t>水果每人1份</t>
  </si>
  <si>
    <t>營
養
供
應
比
例</t>
  </si>
  <si>
    <t>年 級</t>
  </si>
  <si>
    <t>國小1~3</t>
  </si>
  <si>
    <t>國小4~6</t>
  </si>
  <si>
    <t>全穀雜糧類(份)</t>
  </si>
  <si>
    <t xml:space="preserve">豆魚蛋肉類(份) </t>
  </si>
  <si>
    <t xml:space="preserve">蔬菜類(份)  </t>
  </si>
  <si>
    <t xml:space="preserve">水果類(份)  </t>
  </si>
  <si>
    <t xml:space="preserve">乳品類(份)  </t>
  </si>
  <si>
    <t>油脂與堅果種子類(份)</t>
  </si>
  <si>
    <t xml:space="preserve">總熱量(大卡)  </t>
  </si>
  <si>
    <t>廠商營養師:</t>
  </si>
  <si>
    <t>執行秘書:</t>
  </si>
  <si>
    <t>校長:</t>
  </si>
  <si>
    <t>※本校一律使用國產豬.牛肉※</t>
  </si>
  <si>
    <t>鶴聲國中</t>
  </si>
  <si>
    <t xml:space="preserve"> 111學年度    第一學期  第21週學生午餐供應週期性食譜設計表</t>
  </si>
  <si>
    <t>供應商:大聚便當有限公司 住址:屏東縣內埔鄉豐田村興中二巷26號 負責人:林國榮 營養師:陳又菁 電話:08-7798900</t>
  </si>
  <si>
    <t>油</t>
  </si>
  <si>
    <t>1.絞肉</t>
  </si>
  <si>
    <t>麻</t>
  </si>
  <si>
    <t>1.雞肉</t>
  </si>
  <si>
    <t>香</t>
  </si>
  <si>
    <t>雞塊</t>
  </si>
  <si>
    <t>腐</t>
  </si>
  <si>
    <t>2.油豆腐</t>
  </si>
  <si>
    <t>3.麻油</t>
  </si>
  <si>
    <t>魚丁</t>
  </si>
  <si>
    <t>滷包</t>
  </si>
  <si>
    <t>3.油蔥酥</t>
  </si>
  <si>
    <t>4.米酒</t>
  </si>
  <si>
    <t>4.胡蘿蔔</t>
  </si>
  <si>
    <t>5.薑片</t>
  </si>
  <si>
    <t>塊</t>
  </si>
  <si>
    <t>5.洋蔥</t>
  </si>
  <si>
    <t>料</t>
  </si>
  <si>
    <t>沙茶</t>
  </si>
  <si>
    <t>紅</t>
  </si>
  <si>
    <t>1.紅蘿蔔</t>
  </si>
  <si>
    <t>1.花菜</t>
  </si>
  <si>
    <t>韭</t>
  </si>
  <si>
    <t>1.豆芽菜</t>
  </si>
  <si>
    <t>絲</t>
  </si>
  <si>
    <t>2.肉絲</t>
  </si>
  <si>
    <t>炒</t>
  </si>
  <si>
    <t>小</t>
  </si>
  <si>
    <t>小肉排</t>
  </si>
  <si>
    <t>4.木耳</t>
  </si>
  <si>
    <t>4.韭菜</t>
  </si>
  <si>
    <t>排</t>
  </si>
  <si>
    <t>銀</t>
  </si>
  <si>
    <t>蘿</t>
  </si>
  <si>
    <t>1.蘿蔔</t>
  </si>
  <si>
    <t>1.豆腐</t>
  </si>
  <si>
    <t>南</t>
  </si>
  <si>
    <r>
      <rPr>
        <b/>
        <sz val="10"/>
        <rFont val="Times New Roman"/>
      </rPr>
      <t>1.</t>
    </r>
    <r>
      <rPr>
        <b/>
        <sz val="10"/>
        <rFont val="細明體"/>
        <family val="3"/>
        <charset val="136"/>
      </rPr>
      <t>南瓜</t>
    </r>
  </si>
  <si>
    <t>蔔</t>
  </si>
  <si>
    <t>2.龍骨</t>
  </si>
  <si>
    <t>噌</t>
  </si>
  <si>
    <t>2.味增</t>
  </si>
  <si>
    <r>
      <rPr>
        <b/>
        <sz val="10"/>
        <rFont val="Times New Roman"/>
      </rPr>
      <t>2.</t>
    </r>
    <r>
      <rPr>
        <b/>
        <sz val="10"/>
        <rFont val="細明體"/>
        <family val="3"/>
        <charset val="136"/>
      </rPr>
      <t>雞蛋</t>
    </r>
  </si>
  <si>
    <t>龍</t>
  </si>
  <si>
    <t>3.柴魚片</t>
  </si>
  <si>
    <t>骨</t>
  </si>
  <si>
    <t>1~3</t>
  </si>
  <si>
    <t xml:space="preserve">           屏東市建國國小附設幼兒園</t>
    <phoneticPr fontId="71" type="noConversion"/>
  </si>
  <si>
    <t>食譜設計：大聚便當     園主任：余宜樺        校長：温昇泓</t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</si>
</sst>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);[Red]\(0.0\)"/>
    <numFmt numFmtId="177" formatCode="0.0"/>
    <numFmt numFmtId="178" formatCode="0_ "/>
    <numFmt numFmtId="179" formatCode="0_);[Red]\(0\)"/>
    <numFmt numFmtId="180" formatCode="#,##0_ "/>
    <numFmt numFmtId="181" formatCode="#,##0.0_ "/>
  </numFmts>
  <fonts count="74">
    <font>
      <sz val="12"/>
      <color rgb="FF000000"/>
      <name val="新細明體"/>
      <scheme val="minor"/>
    </font>
    <font>
      <b/>
      <sz val="24"/>
      <color rgb="FF0000FF"/>
      <name val="PMingLiu"/>
      <family val="1"/>
      <charset val="136"/>
    </font>
    <font>
      <sz val="12"/>
      <name val="新細明體"/>
      <family val="1"/>
      <charset val="136"/>
    </font>
    <font>
      <b/>
      <sz val="18"/>
      <color rgb="FF008000"/>
      <name val="PMingLiu"/>
      <family val="1"/>
      <charset val="136"/>
    </font>
    <font>
      <sz val="10"/>
      <name val="PMingLiu"/>
      <family val="1"/>
      <charset val="136"/>
    </font>
    <font>
      <b/>
      <sz val="12"/>
      <name val="PMingLiu"/>
      <family val="1"/>
      <charset val="136"/>
    </font>
    <font>
      <b/>
      <sz val="14"/>
      <name val="PMingLiu"/>
      <family val="1"/>
      <charset val="136"/>
    </font>
    <font>
      <b/>
      <sz val="10"/>
      <name val="PMingLiu"/>
      <family val="1"/>
      <charset val="136"/>
    </font>
    <font>
      <b/>
      <sz val="8"/>
      <color rgb="FF800000"/>
      <name val="PMingLiu"/>
      <family val="1"/>
      <charset val="136"/>
    </font>
    <font>
      <b/>
      <sz val="8"/>
      <color rgb="FF0000FF"/>
      <name val="PMingLiu"/>
      <family val="1"/>
      <charset val="136"/>
    </font>
    <font>
      <b/>
      <sz val="8"/>
      <color rgb="FF008000"/>
      <name val="PMingLiu"/>
      <family val="1"/>
      <charset val="136"/>
    </font>
    <font>
      <b/>
      <sz val="8"/>
      <color rgb="FF7030A0"/>
      <name val="PMingLiu"/>
      <family val="1"/>
      <charset val="136"/>
    </font>
    <font>
      <b/>
      <sz val="8"/>
      <color rgb="FFFF0000"/>
      <name val="PMingLiu"/>
      <family val="1"/>
      <charset val="136"/>
    </font>
    <font>
      <b/>
      <sz val="8"/>
      <color rgb="FFE36C09"/>
      <name val="PMingLiu"/>
      <family val="1"/>
      <charset val="136"/>
    </font>
    <font>
      <b/>
      <sz val="8"/>
      <name val="PMingLiu"/>
      <family val="1"/>
      <charset val="136"/>
    </font>
    <font>
      <b/>
      <sz val="11"/>
      <name val="PMingLiu"/>
      <family val="1"/>
      <charset val="136"/>
    </font>
    <font>
      <b/>
      <sz val="12"/>
      <name val="DFKai-SB"/>
      <family val="4"/>
      <charset val="136"/>
    </font>
    <font>
      <b/>
      <sz val="12"/>
      <color rgb="FF0000FF"/>
      <name val="DFKai-SB"/>
      <family val="4"/>
      <charset val="136"/>
    </font>
    <font>
      <b/>
      <sz val="12"/>
      <color rgb="FF800000"/>
      <name val="DFKai-SB"/>
      <family val="4"/>
      <charset val="136"/>
    </font>
    <font>
      <b/>
      <sz val="8"/>
      <color rgb="FF008000"/>
      <name val="DFKai-SB"/>
      <family val="4"/>
      <charset val="136"/>
    </font>
    <font>
      <b/>
      <sz val="12"/>
      <color rgb="FF000080"/>
      <name val="DFKai-SB"/>
      <family val="4"/>
      <charset val="136"/>
    </font>
    <font>
      <b/>
      <sz val="6"/>
      <name val="DFKai-SB"/>
      <family val="4"/>
      <charset val="136"/>
    </font>
    <font>
      <sz val="8"/>
      <name val="PMingLiu"/>
      <family val="1"/>
      <charset val="136"/>
    </font>
    <font>
      <b/>
      <sz val="8"/>
      <color rgb="FFFF0000"/>
      <name val="DFKai-SB"/>
      <family val="4"/>
      <charset val="136"/>
    </font>
    <font>
      <b/>
      <sz val="12"/>
      <color rgb="FFFF0000"/>
      <name val="DFKai-SB"/>
      <family val="4"/>
      <charset val="136"/>
    </font>
    <font>
      <b/>
      <sz val="13"/>
      <name val="DFKai-SB"/>
      <family val="4"/>
      <charset val="136"/>
    </font>
    <font>
      <b/>
      <sz val="14"/>
      <name val="DFKai-SB"/>
      <family val="4"/>
      <charset val="136"/>
    </font>
    <font>
      <b/>
      <sz val="11"/>
      <color rgb="FF0070C0"/>
      <name val="DFKai-SB"/>
      <family val="4"/>
      <charset val="136"/>
    </font>
    <font>
      <sz val="12"/>
      <name val="PMingLiu"/>
      <family val="1"/>
      <charset val="136"/>
    </font>
    <font>
      <b/>
      <sz val="24"/>
      <color rgb="FFFF0000"/>
      <name val="PMingLiu"/>
      <family val="1"/>
      <charset val="136"/>
    </font>
    <font>
      <sz val="14"/>
      <name val="PMingLiu"/>
      <family val="1"/>
      <charset val="136"/>
    </font>
    <font>
      <b/>
      <sz val="11"/>
      <name val="DFKai-SB"/>
      <family val="4"/>
      <charset val="136"/>
    </font>
    <font>
      <b/>
      <sz val="10"/>
      <name val="DFKai-SB"/>
      <family val="4"/>
      <charset val="136"/>
    </font>
    <font>
      <sz val="10"/>
      <name val="DFKai-SB"/>
      <family val="4"/>
      <charset val="136"/>
    </font>
    <font>
      <b/>
      <sz val="8"/>
      <name val="DFKai-SB"/>
      <family val="4"/>
      <charset val="136"/>
    </font>
    <font>
      <b/>
      <sz val="22"/>
      <color rgb="FF953734"/>
      <name val="PMingLiu"/>
      <family val="1"/>
      <charset val="136"/>
    </font>
    <font>
      <b/>
      <sz val="10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</font>
    <font>
      <b/>
      <sz val="10"/>
      <color rgb="FFFF0000"/>
      <name val="PMingLiu"/>
      <family val="1"/>
      <charset val="136"/>
    </font>
    <font>
      <b/>
      <sz val="11"/>
      <color rgb="FFFF0000"/>
      <name val="PMingLiu"/>
      <family val="1"/>
      <charset val="136"/>
    </font>
    <font>
      <sz val="10"/>
      <color rgb="FFFF0000"/>
      <name val="PMingLiu"/>
      <family val="1"/>
      <charset val="136"/>
    </font>
    <font>
      <sz val="10"/>
      <name val="Times New Roman"/>
    </font>
    <font>
      <b/>
      <sz val="10"/>
      <color rgb="FFFFFFFF"/>
      <name val="PMingLiu"/>
      <family val="1"/>
      <charset val="136"/>
    </font>
    <font>
      <b/>
      <sz val="10"/>
      <color rgb="FF000000"/>
      <name val="PMingLiu"/>
      <family val="1"/>
      <charset val="136"/>
    </font>
    <font>
      <b/>
      <sz val="9"/>
      <name val="PMingLiu"/>
      <family val="1"/>
      <charset val="136"/>
    </font>
    <font>
      <b/>
      <sz val="6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00B0F0"/>
      <name val="PMingLiu"/>
      <family val="1"/>
      <charset val="136"/>
    </font>
    <font>
      <b/>
      <sz val="9"/>
      <color rgb="FF00B0F0"/>
      <name val="PMingLiu"/>
      <family val="1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993300"/>
      <name val="DFKai-SB"/>
      <family val="4"/>
      <charset val="136"/>
    </font>
    <font>
      <sz val="8"/>
      <name val="DFKai-SB"/>
      <family val="4"/>
      <charset val="136"/>
    </font>
    <font>
      <sz val="10"/>
      <name val="MingLiu"/>
      <family val="3"/>
      <charset val="136"/>
    </font>
    <font>
      <b/>
      <sz val="8"/>
      <name val="MingLiu"/>
      <family val="3"/>
      <charset val="136"/>
    </font>
    <font>
      <sz val="6"/>
      <color rgb="FF0000FF"/>
      <name val="PMingLiu"/>
      <family val="1"/>
      <charset val="136"/>
    </font>
    <font>
      <sz val="6"/>
      <name val="MingLiu"/>
      <family val="3"/>
      <charset val="136"/>
    </font>
    <font>
      <sz val="7"/>
      <name val="MingLiu"/>
      <family val="3"/>
      <charset val="136"/>
    </font>
    <font>
      <b/>
      <sz val="7"/>
      <name val="MingLiu"/>
      <family val="3"/>
      <charset val="136"/>
    </font>
    <font>
      <b/>
      <sz val="6"/>
      <name val="MingLiu"/>
      <family val="3"/>
      <charset val="136"/>
    </font>
    <font>
      <sz val="11"/>
      <name val="PMingLiu"/>
      <family val="1"/>
      <charset val="136"/>
    </font>
    <font>
      <b/>
      <sz val="16"/>
      <name val="DFKai-SB"/>
      <family val="4"/>
      <charset val="136"/>
    </font>
    <font>
      <b/>
      <sz val="10"/>
      <name val="PMingLiu"/>
      <family val="1"/>
      <charset val="136"/>
    </font>
    <font>
      <b/>
      <sz val="12"/>
      <color rgb="FFFFFFFF"/>
      <name val="PMingLiu"/>
      <family val="1"/>
      <charset val="136"/>
    </font>
    <font>
      <b/>
      <sz val="10"/>
      <name val="Times New Roman"/>
    </font>
    <font>
      <b/>
      <sz val="7"/>
      <name val="PMingLiu"/>
      <family val="1"/>
      <charset val="136"/>
    </font>
    <font>
      <b/>
      <sz val="9"/>
      <name val="標楷體"/>
      <family val="4"/>
      <charset val="136"/>
    </font>
    <font>
      <b/>
      <sz val="8"/>
      <name val="標楷體"/>
      <family val="4"/>
      <charset val="136"/>
    </font>
    <font>
      <b/>
      <sz val="10"/>
      <name val="細明體"/>
      <family val="3"/>
      <charset val="136"/>
    </font>
    <font>
      <sz val="9"/>
      <name val="新細明體"/>
      <family val="3"/>
      <charset val="136"/>
      <scheme val="minor"/>
    </font>
    <font>
      <b/>
      <sz val="10"/>
      <color rgb="FF0070C0"/>
      <name val="DFKai-SB"/>
      <family val="4"/>
      <charset val="136"/>
    </font>
    <font>
      <sz val="10"/>
      <color rgb="FF00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D2F"/>
        <bgColor rgb="FFFFCD2F"/>
      </patternFill>
    </fill>
  </fills>
  <borders count="4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9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76" fontId="22" fillId="0" borderId="9" xfId="0" applyNumberFormat="1" applyFont="1" applyBorder="1" applyAlignment="1">
      <alignment horizontal="center" vertical="center" shrinkToFit="1"/>
    </xf>
    <xf numFmtId="177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78" fontId="22" fillId="0" borderId="10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76" fontId="22" fillId="0" borderId="12" xfId="0" applyNumberFormat="1" applyFont="1" applyBorder="1" applyAlignment="1">
      <alignment horizontal="center" vertical="center" shrinkToFit="1"/>
    </xf>
    <xf numFmtId="177" fontId="22" fillId="0" borderId="12" xfId="0" applyNumberFormat="1" applyFont="1" applyBorder="1" applyAlignment="1">
      <alignment horizontal="center" vertical="center" wrapText="1"/>
    </xf>
    <xf numFmtId="177" fontId="22" fillId="0" borderId="12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178" fontId="22" fillId="0" borderId="1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6" fontId="22" fillId="0" borderId="16" xfId="0" applyNumberFormat="1" applyFont="1" applyBorder="1" applyAlignment="1">
      <alignment horizontal="center" vertical="center" shrinkToFit="1"/>
    </xf>
    <xf numFmtId="177" fontId="22" fillId="0" borderId="16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26" fillId="2" borderId="21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79" fontId="28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right" vertical="center" shrinkToFit="1"/>
    </xf>
    <xf numFmtId="0" fontId="31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3" fillId="0" borderId="12" xfId="0" applyFont="1" applyBorder="1" applyAlignment="1">
      <alignment horizontal="center" vertical="center" shrinkToFit="1"/>
    </xf>
    <xf numFmtId="14" fontId="33" fillId="0" borderId="12" xfId="0" applyNumberFormat="1" applyFont="1" applyBorder="1" applyAlignment="1">
      <alignment horizontal="center" vertical="center" shrinkToFit="1"/>
    </xf>
    <xf numFmtId="179" fontId="33" fillId="0" borderId="12" xfId="0" applyNumberFormat="1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center" vertical="center" shrinkToFit="1"/>
    </xf>
    <xf numFmtId="49" fontId="7" fillId="0" borderId="3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top" wrapText="1"/>
    </xf>
    <xf numFmtId="179" fontId="33" fillId="0" borderId="12" xfId="0" applyNumberFormat="1" applyFont="1" applyBorder="1" applyAlignment="1">
      <alignment horizontal="center" vertical="center" shrinkToFit="1"/>
    </xf>
    <xf numFmtId="180" fontId="32" fillId="0" borderId="12" xfId="0" applyNumberFormat="1" applyFont="1" applyBorder="1" applyAlignment="1">
      <alignment horizontal="center" vertical="center" shrinkToFit="1"/>
    </xf>
    <xf numFmtId="180" fontId="34" fillId="0" borderId="27" xfId="0" applyNumberFormat="1" applyFont="1" applyBorder="1" applyAlignment="1">
      <alignment horizontal="center" vertical="center" shrinkToFit="1"/>
    </xf>
    <xf numFmtId="0" fontId="36" fillId="0" borderId="30" xfId="0" applyFont="1" applyBorder="1" applyAlignment="1">
      <alignment horizontal="center" vertical="center" shrinkToFit="1"/>
    </xf>
    <xf numFmtId="49" fontId="37" fillId="0" borderId="12" xfId="0" applyNumberFormat="1" applyFont="1" applyBorder="1" applyAlignment="1">
      <alignment vertical="center" shrinkToFit="1"/>
    </xf>
    <xf numFmtId="0" fontId="38" fillId="0" borderId="12" xfId="0" applyFont="1" applyBorder="1" applyAlignment="1">
      <alignment horizontal="center" vertical="center" shrinkToFit="1"/>
    </xf>
    <xf numFmtId="179" fontId="32" fillId="0" borderId="12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vertical="center" shrinkToFit="1"/>
    </xf>
    <xf numFmtId="0" fontId="39" fillId="0" borderId="12" xfId="0" applyFont="1" applyBorder="1" applyAlignment="1">
      <alignment horizontal="center" vertical="top" wrapText="1"/>
    </xf>
    <xf numFmtId="0" fontId="36" fillId="0" borderId="1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33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top" wrapText="1"/>
    </xf>
    <xf numFmtId="0" fontId="33" fillId="0" borderId="37" xfId="0" applyFont="1" applyBorder="1" applyAlignment="1">
      <alignment horizontal="center" vertical="center" shrinkToFit="1"/>
    </xf>
    <xf numFmtId="179" fontId="33" fillId="0" borderId="38" xfId="0" applyNumberFormat="1" applyFont="1" applyBorder="1" applyAlignment="1">
      <alignment horizontal="center" vertical="center" shrinkToFit="1"/>
    </xf>
    <xf numFmtId="180" fontId="32" fillId="0" borderId="12" xfId="0" applyNumberFormat="1" applyFont="1" applyBorder="1" applyAlignment="1">
      <alignment horizontal="center" vertical="center" shrinkToFit="1"/>
    </xf>
    <xf numFmtId="49" fontId="7" fillId="0" borderId="39" xfId="0" applyNumberFormat="1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top" wrapText="1"/>
    </xf>
    <xf numFmtId="181" fontId="40" fillId="0" borderId="16" xfId="0" applyNumberFormat="1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top" wrapText="1"/>
    </xf>
    <xf numFmtId="180" fontId="41" fillId="0" borderId="16" xfId="0" applyNumberFormat="1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left" vertical="top" wrapText="1"/>
    </xf>
    <xf numFmtId="0" fontId="32" fillId="0" borderId="12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 vertical="top" wrapText="1"/>
    </xf>
    <xf numFmtId="181" fontId="41" fillId="0" borderId="16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wrapText="1"/>
    </xf>
    <xf numFmtId="179" fontId="33" fillId="0" borderId="37" xfId="0" applyNumberFormat="1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shrinkToFit="1"/>
    </xf>
    <xf numFmtId="180" fontId="7" fillId="0" borderId="12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shrinkToFit="1"/>
    </xf>
    <xf numFmtId="0" fontId="43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center"/>
    </xf>
    <xf numFmtId="0" fontId="42" fillId="0" borderId="3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top" wrapText="1"/>
    </xf>
    <xf numFmtId="0" fontId="43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center"/>
    </xf>
    <xf numFmtId="0" fontId="7" fillId="0" borderId="39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top" wrapText="1"/>
    </xf>
    <xf numFmtId="180" fontId="32" fillId="0" borderId="16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49" fontId="7" fillId="0" borderId="12" xfId="0" applyNumberFormat="1" applyFont="1" applyBorder="1" applyAlignment="1">
      <alignment horizontal="left" vertical="center"/>
    </xf>
    <xf numFmtId="0" fontId="44" fillId="0" borderId="12" xfId="0" applyFont="1" applyBorder="1" applyAlignment="1">
      <alignment horizontal="center" vertical="top" wrapText="1"/>
    </xf>
    <xf numFmtId="180" fontId="7" fillId="0" borderId="42" xfId="0" applyNumberFormat="1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center" wrapText="1"/>
    </xf>
    <xf numFmtId="0" fontId="46" fillId="0" borderId="1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wrapText="1"/>
    </xf>
    <xf numFmtId="0" fontId="14" fillId="0" borderId="36" xfId="0" applyFont="1" applyBorder="1" applyAlignment="1">
      <alignment horizontal="center" vertical="top" shrinkToFit="1"/>
    </xf>
    <xf numFmtId="49" fontId="5" fillId="0" borderId="16" xfId="0" applyNumberFormat="1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 shrinkToFit="1"/>
    </xf>
    <xf numFmtId="0" fontId="47" fillId="0" borderId="12" xfId="0" applyFont="1" applyBorder="1" applyAlignment="1">
      <alignment vertical="center" wrapText="1"/>
    </xf>
    <xf numFmtId="49" fontId="36" fillId="0" borderId="3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2" fillId="0" borderId="15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shrinkToFit="1"/>
    </xf>
    <xf numFmtId="49" fontId="42" fillId="0" borderId="16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179" fontId="33" fillId="0" borderId="16" xfId="0" applyNumberFormat="1" applyFont="1" applyBorder="1" applyAlignment="1">
      <alignment horizontal="center" vertical="center" shrinkToFit="1"/>
    </xf>
    <xf numFmtId="49" fontId="7" fillId="0" borderId="44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180" fontId="32" fillId="0" borderId="38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wrapText="1"/>
    </xf>
    <xf numFmtId="0" fontId="7" fillId="0" borderId="38" xfId="0" applyFont="1" applyBorder="1" applyAlignment="1">
      <alignment wrapText="1"/>
    </xf>
    <xf numFmtId="0" fontId="7" fillId="0" borderId="33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shrinkToFit="1"/>
    </xf>
    <xf numFmtId="180" fontId="34" fillId="0" borderId="12" xfId="0" applyNumberFormat="1" applyFont="1" applyBorder="1" applyAlignment="1">
      <alignment horizontal="center" vertical="center" shrinkToFit="1"/>
    </xf>
    <xf numFmtId="0" fontId="44" fillId="0" borderId="27" xfId="0" applyFont="1" applyBorder="1" applyAlignment="1">
      <alignment horizontal="center" vertical="top" wrapText="1"/>
    </xf>
    <xf numFmtId="180" fontId="32" fillId="0" borderId="27" xfId="0" applyNumberFormat="1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left" vertical="top" wrapText="1"/>
    </xf>
    <xf numFmtId="179" fontId="33" fillId="0" borderId="35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top" wrapText="1"/>
    </xf>
    <xf numFmtId="179" fontId="32" fillId="0" borderId="27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top" wrapText="1"/>
    </xf>
    <xf numFmtId="180" fontId="32" fillId="0" borderId="42" xfId="0" applyNumberFormat="1" applyFont="1" applyBorder="1" applyAlignment="1">
      <alignment horizontal="center" vertical="center" shrinkToFit="1"/>
    </xf>
    <xf numFmtId="180" fontId="48" fillId="0" borderId="15" xfId="0" applyNumberFormat="1" applyFont="1" applyBorder="1" applyAlignment="1">
      <alignment horizontal="center" vertical="center" shrinkToFit="1"/>
    </xf>
    <xf numFmtId="180" fontId="32" fillId="0" borderId="13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wrapText="1"/>
    </xf>
    <xf numFmtId="49" fontId="42" fillId="0" borderId="39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top" wrapText="1"/>
    </xf>
    <xf numFmtId="180" fontId="34" fillId="0" borderId="12" xfId="0" applyNumberFormat="1" applyFont="1" applyBorder="1" applyAlignment="1">
      <alignment horizontal="center" vertical="center" shrinkToFit="1"/>
    </xf>
    <xf numFmtId="49" fontId="49" fillId="0" borderId="28" xfId="0" applyNumberFormat="1" applyFont="1" applyBorder="1" applyAlignment="1">
      <alignment horizontal="left" vertical="center"/>
    </xf>
    <xf numFmtId="0" fontId="50" fillId="0" borderId="12" xfId="0" applyFont="1" applyBorder="1" applyAlignment="1">
      <alignment horizontal="center" wrapText="1"/>
    </xf>
    <xf numFmtId="0" fontId="51" fillId="0" borderId="12" xfId="0" applyFont="1" applyBorder="1" applyAlignment="1">
      <alignment horizontal="left" wrapText="1"/>
    </xf>
    <xf numFmtId="0" fontId="51" fillId="0" borderId="12" xfId="0" applyFont="1" applyBorder="1" applyAlignment="1">
      <alignment horizontal="center" wrapText="1"/>
    </xf>
    <xf numFmtId="0" fontId="51" fillId="0" borderId="12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center" vertical="center" wrapText="1"/>
    </xf>
    <xf numFmtId="0" fontId="50" fillId="0" borderId="28" xfId="0" applyFont="1" applyBorder="1" applyAlignment="1">
      <alignment horizontal="left" vertical="center" wrapText="1"/>
    </xf>
    <xf numFmtId="0" fontId="52" fillId="0" borderId="12" xfId="0" applyFont="1" applyBorder="1" applyAlignment="1">
      <alignment horizontal="center" vertical="top" wrapText="1"/>
    </xf>
    <xf numFmtId="179" fontId="53" fillId="0" borderId="12" xfId="0" applyNumberFormat="1" applyFont="1" applyBorder="1" applyAlignment="1">
      <alignment horizontal="center" vertical="center" shrinkToFit="1"/>
    </xf>
    <xf numFmtId="180" fontId="48" fillId="0" borderId="12" xfId="0" applyNumberFormat="1" applyFont="1" applyBorder="1" applyAlignment="1">
      <alignment horizontal="center" vertical="center" shrinkToFit="1"/>
    </xf>
    <xf numFmtId="0" fontId="52" fillId="0" borderId="12" xfId="0" applyFont="1" applyBorder="1" applyAlignment="1">
      <alignment horizontal="center" vertical="top" wrapText="1"/>
    </xf>
    <xf numFmtId="179" fontId="53" fillId="0" borderId="1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vertical="center"/>
    </xf>
    <xf numFmtId="0" fontId="28" fillId="0" borderId="33" xfId="0" applyFont="1" applyBorder="1" applyAlignment="1">
      <alignment vertical="center"/>
    </xf>
    <xf numFmtId="0" fontId="55" fillId="0" borderId="15" xfId="0" applyFont="1" applyBorder="1" applyAlignment="1">
      <alignment horizontal="left" wrapText="1"/>
    </xf>
    <xf numFmtId="0" fontId="56" fillId="0" borderId="15" xfId="0" applyFont="1" applyBorder="1" applyAlignment="1">
      <alignment horizontal="center" wrapText="1"/>
    </xf>
    <xf numFmtId="0" fontId="56" fillId="0" borderId="15" xfId="0" applyFont="1" applyBorder="1" applyAlignment="1">
      <alignment horizontal="center" vertical="center" shrinkToFit="1"/>
    </xf>
    <xf numFmtId="0" fontId="36" fillId="0" borderId="12" xfId="0" applyFont="1" applyBorder="1" applyAlignment="1">
      <alignment horizontal="center" shrinkToFit="1"/>
    </xf>
    <xf numFmtId="0" fontId="36" fillId="0" borderId="15" xfId="0" applyFont="1" applyBorder="1" applyAlignment="1">
      <alignment horizontal="center" wrapText="1"/>
    </xf>
    <xf numFmtId="0" fontId="58" fillId="0" borderId="12" xfId="0" applyFont="1" applyBorder="1" applyAlignment="1">
      <alignment vertical="center" shrinkToFit="1"/>
    </xf>
    <xf numFmtId="0" fontId="59" fillId="0" borderId="12" xfId="0" applyFont="1" applyBorder="1" applyAlignment="1">
      <alignment horizontal="center" vertical="center" shrinkToFit="1"/>
    </xf>
    <xf numFmtId="0" fontId="60" fillId="0" borderId="12" xfId="0" applyFont="1" applyBorder="1" applyAlignment="1">
      <alignment horizontal="center" vertical="center" shrinkToFit="1"/>
    </xf>
    <xf numFmtId="0" fontId="58" fillId="0" borderId="12" xfId="0" applyFont="1" applyBorder="1" applyAlignment="1">
      <alignment horizontal="center" vertical="center" shrinkToFit="1"/>
    </xf>
    <xf numFmtId="176" fontId="58" fillId="0" borderId="12" xfId="0" applyNumberFormat="1" applyFont="1" applyBorder="1" applyAlignment="1">
      <alignment horizontal="center" vertical="center"/>
    </xf>
    <xf numFmtId="0" fontId="61" fillId="0" borderId="12" xfId="0" applyFont="1" applyBorder="1" applyAlignment="1">
      <alignment horizontal="center" vertical="center" shrinkToFit="1"/>
    </xf>
    <xf numFmtId="176" fontId="58" fillId="0" borderId="12" xfId="0" applyNumberFormat="1" applyFont="1" applyBorder="1" applyAlignment="1">
      <alignment vertical="center"/>
    </xf>
    <xf numFmtId="176" fontId="59" fillId="0" borderId="12" xfId="0" applyNumberFormat="1" applyFont="1" applyBorder="1" applyAlignment="1">
      <alignment horizontal="center" vertical="center"/>
    </xf>
    <xf numFmtId="0" fontId="58" fillId="0" borderId="12" xfId="0" applyFont="1" applyBorder="1" applyAlignment="1">
      <alignment vertical="center"/>
    </xf>
    <xf numFmtId="0" fontId="59" fillId="0" borderId="12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179" fontId="58" fillId="0" borderId="12" xfId="0" applyNumberFormat="1" applyFont="1" applyBorder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center" vertical="center"/>
    </xf>
    <xf numFmtId="179" fontId="6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 shrinkToFit="1"/>
    </xf>
    <xf numFmtId="0" fontId="32" fillId="0" borderId="0" xfId="0" applyFont="1" applyAlignment="1">
      <alignment horizontal="left" vertical="center" shrinkToFit="1"/>
    </xf>
    <xf numFmtId="0" fontId="32" fillId="0" borderId="0" xfId="0" applyFont="1" applyAlignment="1">
      <alignment horizontal="right" vertical="center"/>
    </xf>
    <xf numFmtId="0" fontId="7" fillId="0" borderId="46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 wrapText="1"/>
    </xf>
    <xf numFmtId="180" fontId="40" fillId="0" borderId="12" xfId="0" applyNumberFormat="1" applyFont="1" applyBorder="1" applyAlignment="1">
      <alignment horizontal="center" vertical="center" shrinkToFit="1"/>
    </xf>
    <xf numFmtId="0" fontId="36" fillId="0" borderId="37" xfId="0" applyFont="1" applyBorder="1" applyAlignment="1">
      <alignment horizontal="left" wrapText="1"/>
    </xf>
    <xf numFmtId="0" fontId="36" fillId="0" borderId="26" xfId="0" applyFont="1" applyBorder="1" applyAlignment="1">
      <alignment horizontal="center" vertical="top" wrapText="1"/>
    </xf>
    <xf numFmtId="0" fontId="7" fillId="0" borderId="12" xfId="0" applyFont="1" applyBorder="1" applyAlignment="1">
      <alignment wrapText="1"/>
    </xf>
    <xf numFmtId="181" fontId="40" fillId="0" borderId="12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shrinkToFit="1"/>
    </xf>
    <xf numFmtId="179" fontId="7" fillId="0" borderId="12" xfId="0" applyNumberFormat="1" applyFont="1" applyBorder="1" applyAlignment="1">
      <alignment horizontal="center" shrinkToFit="1"/>
    </xf>
    <xf numFmtId="0" fontId="36" fillId="0" borderId="30" xfId="0" applyFont="1" applyBorder="1" applyAlignment="1">
      <alignment horizontal="center" vertical="top" wrapText="1"/>
    </xf>
    <xf numFmtId="0" fontId="7" fillId="0" borderId="12" xfId="0" applyFont="1" applyBorder="1" applyAlignment="1">
      <alignment wrapText="1"/>
    </xf>
    <xf numFmtId="180" fontId="32" fillId="0" borderId="36" xfId="0" applyNumberFormat="1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49" fontId="36" fillId="0" borderId="30" xfId="0" applyNumberFormat="1" applyFont="1" applyBorder="1" applyAlignment="1">
      <alignment horizontal="center" vertical="center" textRotation="255"/>
    </xf>
    <xf numFmtId="49" fontId="42" fillId="0" borderId="30" xfId="0" applyNumberFormat="1" applyFont="1" applyBorder="1" applyAlignment="1">
      <alignment horizontal="center" vertical="center"/>
    </xf>
    <xf numFmtId="0" fontId="64" fillId="0" borderId="37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top" wrapText="1"/>
    </xf>
    <xf numFmtId="2" fontId="7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shrinkToFit="1"/>
    </xf>
    <xf numFmtId="2" fontId="7" fillId="0" borderId="37" xfId="0" applyNumberFormat="1" applyFont="1" applyBorder="1" applyAlignment="1">
      <alignment horizontal="center" vertical="center" wrapText="1"/>
    </xf>
    <xf numFmtId="2" fontId="7" fillId="0" borderId="38" xfId="0" applyNumberFormat="1" applyFont="1" applyBorder="1" applyAlignment="1">
      <alignment horizontal="center" vertical="top" wrapText="1"/>
    </xf>
    <xf numFmtId="0" fontId="7" fillId="0" borderId="47" xfId="0" applyFont="1" applyBorder="1" applyAlignment="1">
      <alignment horizontal="left" vertical="center"/>
    </xf>
    <xf numFmtId="0" fontId="14" fillId="0" borderId="38" xfId="0" applyFont="1" applyBorder="1" applyAlignment="1">
      <alignment horizontal="center" vertical="top" wrapText="1"/>
    </xf>
    <xf numFmtId="2" fontId="14" fillId="0" borderId="12" xfId="0" applyNumberFormat="1" applyFont="1" applyBorder="1" applyAlignment="1">
      <alignment horizontal="center" vertical="top" wrapText="1"/>
    </xf>
    <xf numFmtId="180" fontId="34" fillId="0" borderId="38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65" fillId="0" borderId="36" xfId="0" applyFont="1" applyBorder="1" applyAlignment="1">
      <alignment horizontal="center" vertical="top" wrapText="1"/>
    </xf>
    <xf numFmtId="49" fontId="42" fillId="0" borderId="15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49" fontId="36" fillId="0" borderId="3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left" vertical="center" wrapText="1"/>
    </xf>
    <xf numFmtId="0" fontId="67" fillId="0" borderId="38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wrapText="1"/>
    </xf>
    <xf numFmtId="0" fontId="7" fillId="0" borderId="15" xfId="0" applyFont="1" applyBorder="1" applyAlignment="1">
      <alignment horizontal="center" vertical="center" shrinkToFit="1"/>
    </xf>
    <xf numFmtId="49" fontId="7" fillId="0" borderId="12" xfId="0" applyNumberFormat="1" applyFont="1" applyBorder="1" applyAlignment="1">
      <alignment horizontal="left" vertical="center"/>
    </xf>
    <xf numFmtId="0" fontId="34" fillId="0" borderId="12" xfId="0" applyFont="1" applyBorder="1" applyAlignment="1">
      <alignment horizontal="center" vertical="center" shrinkToFit="1"/>
    </xf>
    <xf numFmtId="0" fontId="4" fillId="0" borderId="30" xfId="0" applyFont="1" applyBorder="1" applyAlignment="1">
      <alignment vertical="top" wrapText="1"/>
    </xf>
    <xf numFmtId="0" fontId="7" fillId="0" borderId="28" xfId="0" applyFont="1" applyBorder="1" applyAlignment="1">
      <alignment horizontal="center" vertical="top" wrapText="1"/>
    </xf>
    <xf numFmtId="0" fontId="52" fillId="0" borderId="15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shrinkToFit="1"/>
    </xf>
    <xf numFmtId="179" fontId="32" fillId="0" borderId="35" xfId="0" applyNumberFormat="1" applyFont="1" applyBorder="1" applyAlignment="1">
      <alignment horizontal="center" vertical="center" shrinkToFit="1"/>
    </xf>
    <xf numFmtId="179" fontId="7" fillId="0" borderId="12" xfId="0" applyNumberFormat="1" applyFont="1" applyBorder="1" applyAlignment="1">
      <alignment horizontal="center" vertical="center" wrapText="1"/>
    </xf>
    <xf numFmtId="180" fontId="32" fillId="0" borderId="15" xfId="0" applyNumberFormat="1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top" wrapText="1"/>
    </xf>
    <xf numFmtId="179" fontId="53" fillId="0" borderId="16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vertical="center"/>
    </xf>
    <xf numFmtId="179" fontId="61" fillId="0" borderId="15" xfId="0" applyNumberFormat="1" applyFont="1" applyBorder="1" applyAlignment="1">
      <alignment horizontal="center" vertical="center" shrinkToFit="1"/>
    </xf>
    <xf numFmtId="179" fontId="58" fillId="0" borderId="12" xfId="0" applyNumberFormat="1" applyFont="1" applyBorder="1" applyAlignment="1">
      <alignment horizontal="center" vertical="center" shrinkToFit="1"/>
    </xf>
    <xf numFmtId="0" fontId="58" fillId="0" borderId="15" xfId="0" applyFont="1" applyBorder="1" applyAlignment="1">
      <alignment vertical="center" shrinkToFit="1"/>
    </xf>
    <xf numFmtId="0" fontId="59" fillId="0" borderId="15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176" fontId="58" fillId="0" borderId="15" xfId="0" applyNumberFormat="1" applyFont="1" applyBorder="1" applyAlignment="1">
      <alignment horizontal="center" vertical="center"/>
    </xf>
    <xf numFmtId="0" fontId="58" fillId="0" borderId="15" xfId="0" applyFont="1" applyBorder="1" applyAlignment="1">
      <alignment vertical="center"/>
    </xf>
    <xf numFmtId="179" fontId="59" fillId="0" borderId="15" xfId="0" applyNumberFormat="1" applyFont="1" applyBorder="1" applyAlignment="1">
      <alignment horizontal="center" vertical="center"/>
    </xf>
    <xf numFmtId="179" fontId="58" fillId="0" borderId="15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6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54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7" fillId="0" borderId="30" xfId="0" applyFont="1" applyBorder="1" applyAlignment="1">
      <alignment horizontal="center" vertical="center" wrapText="1"/>
    </xf>
    <xf numFmtId="49" fontId="35" fillId="0" borderId="29" xfId="0" applyNumberFormat="1" applyFont="1" applyBorder="1" applyAlignment="1">
      <alignment horizontal="center" vertical="center" textRotation="255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47" fillId="0" borderId="26" xfId="0" applyFont="1" applyBorder="1" applyAlignment="1">
      <alignment horizontal="left" vertical="top" wrapText="1"/>
    </xf>
    <xf numFmtId="14" fontId="33" fillId="0" borderId="27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/>
    </xf>
    <xf numFmtId="49" fontId="32" fillId="0" borderId="29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31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vertical="center"/>
    </xf>
    <xf numFmtId="0" fontId="32" fillId="0" borderId="13" xfId="0" applyFont="1" applyBorder="1" applyAlignment="1">
      <alignment horizontal="left" vertical="center"/>
    </xf>
    <xf numFmtId="0" fontId="32" fillId="0" borderId="26" xfId="0" applyFont="1" applyBorder="1" applyAlignment="1">
      <alignment horizontal="center" vertical="center" shrinkToFit="1"/>
    </xf>
    <xf numFmtId="49" fontId="32" fillId="0" borderId="26" xfId="0" applyNumberFormat="1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/>
    </xf>
    <xf numFmtId="0" fontId="72" fillId="0" borderId="0" xfId="0" applyFont="1" applyAlignment="1">
      <alignment vertical="center" wrapText="1"/>
    </xf>
    <xf numFmtId="0" fontId="73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4</xdr:row>
      <xdr:rowOff>114300</xdr:rowOff>
    </xdr:from>
    <xdr:ext cx="247650" cy="2190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3</xdr:row>
      <xdr:rowOff>114300</xdr:rowOff>
    </xdr:from>
    <xdr:ext cx="247650" cy="2190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5</xdr:row>
      <xdr:rowOff>114300</xdr:rowOff>
    </xdr:from>
    <xdr:ext cx="247650" cy="219075"/>
    <xdr:pic>
      <xdr:nvPicPr>
        <xdr:cNvPr id="4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5</xdr:row>
      <xdr:rowOff>123825</xdr:rowOff>
    </xdr:from>
    <xdr:ext cx="247650" cy="219075"/>
    <xdr:pic>
      <xdr:nvPicPr>
        <xdr:cNvPr id="5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6</xdr:row>
      <xdr:rowOff>114300</xdr:rowOff>
    </xdr:from>
    <xdr:ext cx="247650" cy="219075"/>
    <xdr:pic>
      <xdr:nvPicPr>
        <xdr:cNvPr id="6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9525</xdr:rowOff>
    </xdr:from>
    <xdr:ext cx="247650" cy="219075"/>
    <xdr:pic>
      <xdr:nvPicPr>
        <xdr:cNvPr id="7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142875</xdr:colOff>
      <xdr:row>3</xdr:row>
      <xdr:rowOff>114300</xdr:rowOff>
    </xdr:from>
    <xdr:ext cx="247650" cy="219075"/>
    <xdr:pic>
      <xdr:nvPicPr>
        <xdr:cNvPr id="8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9</xdr:row>
      <xdr:rowOff>9525</xdr:rowOff>
    </xdr:from>
    <xdr:ext cx="247650" cy="219075"/>
    <xdr:pic>
      <xdr:nvPicPr>
        <xdr:cNvPr id="2" name="image8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abSelected="1" workbookViewId="0">
      <selection activeCell="A11" sqref="A11:N12"/>
    </sheetView>
  </sheetViews>
  <sheetFormatPr defaultColWidth="12.625" defaultRowHeight="15" customHeight="1"/>
  <cols>
    <col min="1" max="1" width="9.125" customWidth="1"/>
    <col min="2" max="2" width="7.125" customWidth="1"/>
    <col min="3" max="4" width="13.625" customWidth="1"/>
    <col min="5" max="5" width="7.375" customWidth="1"/>
    <col min="6" max="6" width="13.625" customWidth="1"/>
    <col min="7" max="7" width="2.125" customWidth="1"/>
    <col min="8" max="13" width="2.75" customWidth="1"/>
    <col min="14" max="14" width="3.125" customWidth="1"/>
    <col min="15" max="19" width="7.875" customWidth="1"/>
    <col min="20" max="22" width="7.625" customWidth="1"/>
  </cols>
  <sheetData>
    <row r="1" spans="1:22" ht="30.75" customHeight="1">
      <c r="A1" s="295" t="s">
        <v>229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22" ht="35.25" customHeight="1">
      <c r="A2" s="1"/>
      <c r="B2" s="296"/>
      <c r="C2" s="297"/>
      <c r="D2" s="298" t="s">
        <v>2</v>
      </c>
      <c r="E2" s="297"/>
      <c r="F2" s="297"/>
      <c r="G2" s="2"/>
    </row>
    <row r="3" spans="1:22" ht="71.25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6" t="s">
        <v>9</v>
      </c>
      <c r="H3" s="7" t="s">
        <v>10</v>
      </c>
      <c r="I3" s="8" t="s">
        <v>11</v>
      </c>
      <c r="J3" s="9" t="s">
        <v>12</v>
      </c>
      <c r="K3" s="10" t="s">
        <v>13</v>
      </c>
      <c r="L3" s="11" t="s">
        <v>14</v>
      </c>
      <c r="M3" s="12" t="s">
        <v>15</v>
      </c>
      <c r="N3" s="13" t="s">
        <v>16</v>
      </c>
    </row>
    <row r="4" spans="1:22" ht="33" customHeight="1">
      <c r="A4" s="14" t="s">
        <v>17</v>
      </c>
      <c r="B4" s="15" t="s">
        <v>18</v>
      </c>
      <c r="C4" s="16" t="s">
        <v>19</v>
      </c>
      <c r="D4" s="17" t="s">
        <v>20</v>
      </c>
      <c r="E4" s="18" t="s">
        <v>21</v>
      </c>
      <c r="F4" s="19" t="s">
        <v>22</v>
      </c>
      <c r="G4" s="20"/>
      <c r="H4" s="21">
        <v>5</v>
      </c>
      <c r="I4" s="22">
        <v>2.5</v>
      </c>
      <c r="J4" s="22">
        <v>1.9</v>
      </c>
      <c r="K4" s="22">
        <v>2.5</v>
      </c>
      <c r="L4" s="23"/>
      <c r="M4" s="24"/>
      <c r="N4" s="25">
        <f t="shared" ref="N4:N7" si="0">(H4*70)+(I4*75)+(J4*25)+(K4*45)+(L4*60)+(M4*150)</f>
        <v>697.5</v>
      </c>
    </row>
    <row r="5" spans="1:22" ht="33" customHeight="1">
      <c r="A5" s="26" t="s">
        <v>23</v>
      </c>
      <c r="B5" s="27" t="s">
        <v>24</v>
      </c>
      <c r="C5" s="28" t="s">
        <v>25</v>
      </c>
      <c r="D5" s="29" t="s">
        <v>26</v>
      </c>
      <c r="E5" s="30" t="s">
        <v>27</v>
      </c>
      <c r="F5" s="31" t="s">
        <v>28</v>
      </c>
      <c r="G5" s="32"/>
      <c r="H5" s="33">
        <v>5.6</v>
      </c>
      <c r="I5" s="34">
        <v>2.4</v>
      </c>
      <c r="J5" s="35">
        <v>1.8</v>
      </c>
      <c r="K5" s="35">
        <v>2.5</v>
      </c>
      <c r="L5" s="36"/>
      <c r="M5" s="36"/>
      <c r="N5" s="37">
        <f t="shared" si="0"/>
        <v>729.5</v>
      </c>
      <c r="U5" s="38"/>
    </row>
    <row r="6" spans="1:22" ht="33" customHeight="1">
      <c r="A6" s="26" t="s">
        <v>29</v>
      </c>
      <c r="B6" s="39" t="s">
        <v>30</v>
      </c>
      <c r="C6" s="28" t="s">
        <v>31</v>
      </c>
      <c r="D6" s="29" t="s">
        <v>32</v>
      </c>
      <c r="E6" s="40"/>
      <c r="F6" s="31"/>
      <c r="G6" s="32"/>
      <c r="H6" s="33">
        <v>5</v>
      </c>
      <c r="I6" s="34">
        <v>2.5</v>
      </c>
      <c r="J6" s="35">
        <v>1.1000000000000001</v>
      </c>
      <c r="K6" s="35">
        <v>2.5</v>
      </c>
      <c r="L6" s="36"/>
      <c r="M6" s="36"/>
      <c r="N6" s="37">
        <f t="shared" si="0"/>
        <v>677.5</v>
      </c>
    </row>
    <row r="7" spans="1:22" ht="33" customHeight="1">
      <c r="A7" s="26" t="s">
        <v>33</v>
      </c>
      <c r="B7" s="41" t="s">
        <v>24</v>
      </c>
      <c r="C7" s="28" t="s">
        <v>34</v>
      </c>
      <c r="D7" s="29" t="s">
        <v>35</v>
      </c>
      <c r="E7" s="42" t="s">
        <v>36</v>
      </c>
      <c r="F7" s="43" t="s">
        <v>37</v>
      </c>
      <c r="G7" s="32" t="s">
        <v>38</v>
      </c>
      <c r="H7" s="44">
        <v>5</v>
      </c>
      <c r="I7" s="45">
        <v>2.5</v>
      </c>
      <c r="J7" s="45">
        <v>2.1</v>
      </c>
      <c r="K7" s="45">
        <v>2.5</v>
      </c>
      <c r="L7" s="46">
        <v>1</v>
      </c>
      <c r="M7" s="47"/>
      <c r="N7" s="37">
        <f t="shared" si="0"/>
        <v>762.5</v>
      </c>
    </row>
    <row r="8" spans="1:22" ht="33" customHeight="1">
      <c r="A8" s="48" t="s">
        <v>39</v>
      </c>
      <c r="B8" s="299" t="s">
        <v>40</v>
      </c>
      <c r="C8" s="300"/>
      <c r="D8" s="300"/>
      <c r="E8" s="300"/>
      <c r="F8" s="301"/>
      <c r="G8" s="49"/>
      <c r="H8" s="49"/>
      <c r="I8" s="49"/>
      <c r="J8" s="49"/>
      <c r="K8" s="49"/>
      <c r="L8" s="50"/>
      <c r="M8" s="50"/>
      <c r="N8" s="51"/>
    </row>
    <row r="9" spans="1:22" ht="30.75" customHeight="1">
      <c r="A9" s="292" t="s">
        <v>230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</row>
    <row r="10" spans="1:22" ht="24" customHeight="1">
      <c r="A10" s="294" t="s">
        <v>42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V10" s="52"/>
    </row>
    <row r="11" spans="1:22" ht="17.25" customHeight="1">
      <c r="A11" s="327" t="s">
        <v>43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</row>
    <row r="12" spans="1:22" ht="16.5" customHeight="1">
      <c r="A12" s="328"/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</row>
    <row r="13" spans="1:22" ht="33" customHeight="1">
      <c r="B13" s="53"/>
      <c r="G13" s="2"/>
    </row>
    <row r="14" spans="1:22" ht="33" customHeight="1">
      <c r="B14" s="53"/>
      <c r="G14" s="2"/>
    </row>
    <row r="15" spans="1:22" ht="33" customHeight="1">
      <c r="B15" s="53"/>
      <c r="F15" s="2"/>
    </row>
    <row r="16" spans="1:22" ht="33" customHeight="1">
      <c r="B16" s="53"/>
      <c r="G16" s="2"/>
    </row>
    <row r="17" spans="2:7" ht="33" customHeight="1">
      <c r="B17" s="53"/>
      <c r="G17" s="2"/>
    </row>
    <row r="18" spans="2:7" ht="28.5" customHeight="1">
      <c r="B18" s="53"/>
      <c r="G18" s="2"/>
    </row>
    <row r="19" spans="2:7" ht="16.5" customHeight="1">
      <c r="B19" s="53"/>
      <c r="G19" s="2"/>
    </row>
    <row r="20" spans="2:7" ht="17.25" customHeight="1">
      <c r="B20" s="53"/>
      <c r="G20" s="2"/>
    </row>
    <row r="21" spans="2:7" ht="16.5" customHeight="1">
      <c r="B21" s="53"/>
      <c r="G21" s="2"/>
    </row>
    <row r="22" spans="2:7" ht="16.5" customHeight="1">
      <c r="B22" s="53"/>
      <c r="G22" s="2"/>
    </row>
    <row r="23" spans="2:7" ht="16.5" customHeight="1">
      <c r="B23" s="53"/>
      <c r="G23" s="2"/>
    </row>
    <row r="24" spans="2:7" ht="16.5" customHeight="1">
      <c r="B24" s="53"/>
      <c r="G24" s="2"/>
    </row>
    <row r="25" spans="2:7" ht="16.5" customHeight="1">
      <c r="B25" s="53"/>
      <c r="G25" s="2"/>
    </row>
    <row r="26" spans="2:7" ht="16.5" customHeight="1">
      <c r="B26" s="53"/>
      <c r="G26" s="2"/>
    </row>
    <row r="27" spans="2:7" ht="16.5" customHeight="1">
      <c r="B27" s="53"/>
      <c r="G27" s="2"/>
    </row>
    <row r="28" spans="2:7" ht="16.5" customHeight="1">
      <c r="B28" s="53"/>
      <c r="G28" s="2"/>
    </row>
    <row r="29" spans="2:7" ht="16.5" customHeight="1">
      <c r="B29" s="53"/>
      <c r="G29" s="2"/>
    </row>
    <row r="30" spans="2:7" ht="16.5" customHeight="1">
      <c r="B30" s="53"/>
      <c r="G30" s="2"/>
    </row>
    <row r="31" spans="2:7" ht="16.5" customHeight="1">
      <c r="B31" s="53"/>
      <c r="G31" s="2"/>
    </row>
    <row r="32" spans="2:7" ht="16.5" customHeight="1">
      <c r="B32" s="53"/>
      <c r="G32" s="2"/>
    </row>
    <row r="33" spans="2:7" ht="16.5" customHeight="1">
      <c r="B33" s="53"/>
      <c r="G33" s="2"/>
    </row>
    <row r="34" spans="2:7" ht="16.5" customHeight="1">
      <c r="B34" s="53"/>
      <c r="G34" s="2"/>
    </row>
    <row r="35" spans="2:7" ht="16.5" customHeight="1">
      <c r="B35" s="53"/>
      <c r="G35" s="2"/>
    </row>
    <row r="36" spans="2:7" ht="16.5" customHeight="1">
      <c r="B36" s="53"/>
      <c r="G36" s="2"/>
    </row>
    <row r="37" spans="2:7" ht="16.5" customHeight="1">
      <c r="B37" s="53"/>
      <c r="G37" s="2"/>
    </row>
    <row r="38" spans="2:7" ht="16.5" customHeight="1">
      <c r="B38" s="53"/>
      <c r="G38" s="2"/>
    </row>
    <row r="39" spans="2:7" ht="16.5" customHeight="1">
      <c r="B39" s="53"/>
      <c r="G39" s="2"/>
    </row>
    <row r="40" spans="2:7" ht="16.5" customHeight="1">
      <c r="B40" s="53"/>
      <c r="G40" s="2"/>
    </row>
    <row r="41" spans="2:7" ht="16.5" customHeight="1">
      <c r="B41" s="53"/>
      <c r="G41" s="2"/>
    </row>
    <row r="42" spans="2:7" ht="16.5" customHeight="1">
      <c r="B42" s="53"/>
      <c r="G42" s="2"/>
    </row>
    <row r="43" spans="2:7" ht="16.5" customHeight="1">
      <c r="B43" s="53"/>
      <c r="G43" s="2"/>
    </row>
    <row r="44" spans="2:7" ht="16.5" customHeight="1">
      <c r="B44" s="53"/>
      <c r="G44" s="2"/>
    </row>
    <row r="45" spans="2:7" ht="16.5" customHeight="1">
      <c r="B45" s="53"/>
      <c r="G45" s="2"/>
    </row>
    <row r="46" spans="2:7" ht="16.5" customHeight="1">
      <c r="B46" s="53"/>
      <c r="G46" s="2"/>
    </row>
    <row r="47" spans="2:7" ht="16.5" customHeight="1">
      <c r="B47" s="53"/>
      <c r="G47" s="2"/>
    </row>
    <row r="48" spans="2:7" ht="16.5" customHeight="1">
      <c r="B48" s="53"/>
      <c r="G48" s="2"/>
    </row>
    <row r="49" spans="2:7" ht="16.5" customHeight="1">
      <c r="B49" s="53"/>
      <c r="G49" s="2"/>
    </row>
    <row r="50" spans="2:7" ht="16.5" customHeight="1">
      <c r="B50" s="53"/>
      <c r="G50" s="2"/>
    </row>
    <row r="51" spans="2:7" ht="16.5" customHeight="1">
      <c r="B51" s="53"/>
      <c r="G51" s="2"/>
    </row>
    <row r="52" spans="2:7" ht="16.5" customHeight="1">
      <c r="B52" s="53"/>
      <c r="G52" s="2"/>
    </row>
    <row r="53" spans="2:7" ht="16.5" customHeight="1">
      <c r="B53" s="53"/>
      <c r="G53" s="2"/>
    </row>
    <row r="54" spans="2:7" ht="16.5" customHeight="1">
      <c r="B54" s="53"/>
      <c r="G54" s="2"/>
    </row>
    <row r="55" spans="2:7" ht="16.5" customHeight="1">
      <c r="B55" s="53"/>
      <c r="G55" s="2"/>
    </row>
    <row r="56" spans="2:7" ht="16.5" customHeight="1">
      <c r="B56" s="53"/>
      <c r="G56" s="2"/>
    </row>
    <row r="57" spans="2:7" ht="16.5" customHeight="1">
      <c r="B57" s="53"/>
      <c r="G57" s="2"/>
    </row>
    <row r="58" spans="2:7" ht="16.5" customHeight="1">
      <c r="B58" s="53"/>
      <c r="G58" s="2"/>
    </row>
    <row r="59" spans="2:7" ht="16.5" customHeight="1">
      <c r="B59" s="53"/>
      <c r="G59" s="2"/>
    </row>
    <row r="60" spans="2:7" ht="16.5" customHeight="1">
      <c r="B60" s="53"/>
      <c r="G60" s="2"/>
    </row>
    <row r="61" spans="2:7" ht="16.5" customHeight="1">
      <c r="B61" s="53"/>
      <c r="G61" s="2"/>
    </row>
    <row r="62" spans="2:7" ht="16.5" customHeight="1">
      <c r="B62" s="53"/>
      <c r="G62" s="2"/>
    </row>
    <row r="63" spans="2:7" ht="16.5" customHeight="1">
      <c r="B63" s="53"/>
      <c r="G63" s="2"/>
    </row>
    <row r="64" spans="2:7" ht="16.5" customHeight="1">
      <c r="B64" s="53"/>
      <c r="G64" s="2"/>
    </row>
    <row r="65" spans="2:7" ht="16.5" customHeight="1">
      <c r="B65" s="53"/>
      <c r="G65" s="2"/>
    </row>
    <row r="66" spans="2:7" ht="16.5" customHeight="1">
      <c r="B66" s="53"/>
      <c r="G66" s="2"/>
    </row>
    <row r="67" spans="2:7" ht="16.5" customHeight="1">
      <c r="B67" s="53"/>
      <c r="G67" s="2"/>
    </row>
    <row r="68" spans="2:7" ht="16.5" customHeight="1">
      <c r="B68" s="53"/>
      <c r="G68" s="2"/>
    </row>
    <row r="69" spans="2:7" ht="16.5" customHeight="1">
      <c r="B69" s="53"/>
      <c r="G69" s="2"/>
    </row>
    <row r="70" spans="2:7" ht="16.5" customHeight="1">
      <c r="B70" s="53"/>
      <c r="G70" s="2"/>
    </row>
    <row r="71" spans="2:7" ht="16.5" customHeight="1">
      <c r="B71" s="53"/>
      <c r="G71" s="2"/>
    </row>
    <row r="72" spans="2:7" ht="16.5" customHeight="1">
      <c r="B72" s="53"/>
      <c r="G72" s="2"/>
    </row>
    <row r="73" spans="2:7" ht="16.5" customHeight="1">
      <c r="B73" s="53"/>
      <c r="G73" s="2"/>
    </row>
    <row r="74" spans="2:7" ht="16.5" customHeight="1">
      <c r="B74" s="53"/>
      <c r="G74" s="2"/>
    </row>
    <row r="75" spans="2:7" ht="16.5" customHeight="1">
      <c r="B75" s="53"/>
      <c r="G75" s="2"/>
    </row>
    <row r="76" spans="2:7" ht="16.5" customHeight="1">
      <c r="B76" s="53"/>
      <c r="G76" s="2"/>
    </row>
    <row r="77" spans="2:7" ht="16.5" customHeight="1">
      <c r="B77" s="53"/>
      <c r="G77" s="2"/>
    </row>
    <row r="78" spans="2:7" ht="16.5" customHeight="1">
      <c r="B78" s="53"/>
      <c r="G78" s="2"/>
    </row>
    <row r="79" spans="2:7" ht="16.5" customHeight="1">
      <c r="B79" s="53"/>
      <c r="G79" s="2"/>
    </row>
    <row r="80" spans="2:7" ht="16.5" customHeight="1">
      <c r="B80" s="53"/>
      <c r="G80" s="2"/>
    </row>
    <row r="81" spans="2:7" ht="16.5" customHeight="1">
      <c r="B81" s="53"/>
      <c r="G81" s="2"/>
    </row>
    <row r="82" spans="2:7" ht="16.5" customHeight="1">
      <c r="B82" s="53"/>
      <c r="G82" s="2"/>
    </row>
    <row r="83" spans="2:7" ht="16.5" customHeight="1">
      <c r="B83" s="53"/>
      <c r="G83" s="2"/>
    </row>
    <row r="84" spans="2:7" ht="16.5" customHeight="1">
      <c r="B84" s="53"/>
      <c r="G84" s="2"/>
    </row>
    <row r="85" spans="2:7" ht="16.5" customHeight="1">
      <c r="B85" s="53"/>
      <c r="G85" s="2"/>
    </row>
    <row r="86" spans="2:7" ht="16.5" customHeight="1">
      <c r="B86" s="53"/>
      <c r="G86" s="2"/>
    </row>
    <row r="87" spans="2:7" ht="16.5" customHeight="1">
      <c r="B87" s="53"/>
      <c r="G87" s="2"/>
    </row>
    <row r="88" spans="2:7" ht="16.5" customHeight="1">
      <c r="B88" s="53"/>
      <c r="G88" s="2"/>
    </row>
    <row r="89" spans="2:7" ht="16.5" customHeight="1">
      <c r="B89" s="53"/>
      <c r="G89" s="2"/>
    </row>
    <row r="90" spans="2:7" ht="16.5" customHeight="1">
      <c r="B90" s="53"/>
      <c r="G90" s="2"/>
    </row>
    <row r="91" spans="2:7" ht="16.5" customHeight="1">
      <c r="B91" s="53"/>
      <c r="G91" s="2"/>
    </row>
    <row r="92" spans="2:7" ht="16.5" customHeight="1">
      <c r="B92" s="53"/>
      <c r="G92" s="2"/>
    </row>
    <row r="93" spans="2:7" ht="16.5" customHeight="1">
      <c r="B93" s="53"/>
      <c r="G93" s="2"/>
    </row>
    <row r="94" spans="2:7" ht="16.5" customHeight="1">
      <c r="B94" s="53"/>
      <c r="G94" s="2"/>
    </row>
    <row r="95" spans="2:7" ht="16.5" customHeight="1">
      <c r="B95" s="53"/>
      <c r="G95" s="2"/>
    </row>
    <row r="96" spans="2:7" ht="16.5" customHeight="1">
      <c r="B96" s="53"/>
      <c r="G96" s="2"/>
    </row>
    <row r="97" spans="2:7" ht="16.5" customHeight="1">
      <c r="B97" s="53"/>
      <c r="G97" s="2"/>
    </row>
    <row r="98" spans="2:7" ht="16.5" customHeight="1">
      <c r="B98" s="53"/>
      <c r="G98" s="2"/>
    </row>
    <row r="99" spans="2:7" ht="16.5" customHeight="1">
      <c r="B99" s="53"/>
      <c r="G99" s="2"/>
    </row>
    <row r="100" spans="2:7" ht="16.5" customHeight="1">
      <c r="B100" s="53"/>
      <c r="G100" s="2"/>
    </row>
  </sheetData>
  <mergeCells count="7">
    <mergeCell ref="A11:N12"/>
    <mergeCell ref="A9:N9"/>
    <mergeCell ref="A10:N10"/>
    <mergeCell ref="A1:J1"/>
    <mergeCell ref="B2:C2"/>
    <mergeCell ref="D2:F2"/>
    <mergeCell ref="B8:F8"/>
  </mergeCells>
  <phoneticPr fontId="71" type="noConversion"/>
  <printOptions horizontalCentered="1"/>
  <pageMargins left="0.19685039370078741" right="0" top="0" bottom="0" header="0" footer="0"/>
  <pageSetup paperSize="8" scale="1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workbookViewId="0"/>
  </sheetViews>
  <sheetFormatPr defaultColWidth="12.625" defaultRowHeight="15" customHeight="1"/>
  <cols>
    <col min="1" max="1" width="9.125" customWidth="1"/>
    <col min="2" max="2" width="7.125" customWidth="1"/>
    <col min="3" max="4" width="13.625" customWidth="1"/>
    <col min="5" max="5" width="7.375" customWidth="1"/>
    <col min="6" max="6" width="13.625" customWidth="1"/>
    <col min="7" max="7" width="2.125" customWidth="1"/>
    <col min="8" max="13" width="2.75" customWidth="1"/>
    <col min="14" max="14" width="3.125" customWidth="1"/>
    <col min="15" max="19" width="7.625" hidden="1" customWidth="1"/>
    <col min="20" max="22" width="7.625" customWidth="1"/>
  </cols>
  <sheetData>
    <row r="1" spans="1:22" ht="30.75" customHeight="1">
      <c r="A1" s="295" t="s">
        <v>0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22" ht="35.25" customHeight="1">
      <c r="A2" s="54" t="s">
        <v>44</v>
      </c>
      <c r="B2" s="296" t="s">
        <v>1</v>
      </c>
      <c r="C2" s="297"/>
      <c r="D2" s="298" t="s">
        <v>2</v>
      </c>
      <c r="E2" s="297"/>
      <c r="F2" s="297"/>
      <c r="G2" s="2"/>
    </row>
    <row r="3" spans="1:22" ht="71.25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6" t="s">
        <v>9</v>
      </c>
      <c r="H3" s="7" t="s">
        <v>10</v>
      </c>
      <c r="I3" s="8" t="s">
        <v>11</v>
      </c>
      <c r="J3" s="9" t="s">
        <v>12</v>
      </c>
      <c r="K3" s="10" t="s">
        <v>13</v>
      </c>
      <c r="L3" s="11" t="s">
        <v>14</v>
      </c>
      <c r="M3" s="12" t="s">
        <v>15</v>
      </c>
      <c r="N3" s="13" t="s">
        <v>16</v>
      </c>
    </row>
    <row r="4" spans="1:22" ht="33" customHeight="1">
      <c r="A4" s="14" t="s">
        <v>17</v>
      </c>
      <c r="B4" s="15" t="s">
        <v>18</v>
      </c>
      <c r="C4" s="16" t="s">
        <v>45</v>
      </c>
      <c r="D4" s="17" t="s">
        <v>20</v>
      </c>
      <c r="E4" s="18" t="s">
        <v>21</v>
      </c>
      <c r="F4" s="19" t="s">
        <v>22</v>
      </c>
      <c r="G4" s="20"/>
      <c r="H4" s="21">
        <v>5</v>
      </c>
      <c r="I4" s="22">
        <v>2.5</v>
      </c>
      <c r="J4" s="22">
        <v>1.9</v>
      </c>
      <c r="K4" s="22">
        <v>2.5</v>
      </c>
      <c r="L4" s="23"/>
      <c r="M4" s="24"/>
      <c r="N4" s="25">
        <f t="shared" ref="N4:N7" si="0">(H4*70)+(I4*75)+(J4*25)+(K4*45)+(L4*60)+(M4*150)</f>
        <v>697.5</v>
      </c>
    </row>
    <row r="5" spans="1:22" ht="33" customHeight="1">
      <c r="A5" s="26" t="s">
        <v>23</v>
      </c>
      <c r="B5" s="27" t="s">
        <v>24</v>
      </c>
      <c r="C5" s="28" t="s">
        <v>46</v>
      </c>
      <c r="D5" s="29" t="s">
        <v>26</v>
      </c>
      <c r="E5" s="30" t="s">
        <v>27</v>
      </c>
      <c r="F5" s="31" t="s">
        <v>47</v>
      </c>
      <c r="G5" s="32"/>
      <c r="H5" s="33">
        <v>5.6</v>
      </c>
      <c r="I5" s="34">
        <v>2.4</v>
      </c>
      <c r="J5" s="35">
        <v>1.8</v>
      </c>
      <c r="K5" s="35">
        <v>2.5</v>
      </c>
      <c r="L5" s="36"/>
      <c r="M5" s="36"/>
      <c r="N5" s="37">
        <f t="shared" si="0"/>
        <v>729.5</v>
      </c>
      <c r="O5" t="s">
        <v>48</v>
      </c>
    </row>
    <row r="6" spans="1:22" ht="33" customHeight="1">
      <c r="A6" s="26" t="s">
        <v>29</v>
      </c>
      <c r="B6" s="39" t="s">
        <v>30</v>
      </c>
      <c r="C6" s="28" t="s">
        <v>31</v>
      </c>
      <c r="D6" s="29" t="s">
        <v>49</v>
      </c>
      <c r="E6" s="40"/>
      <c r="F6" s="31"/>
      <c r="G6" s="32"/>
      <c r="H6" s="33">
        <v>5</v>
      </c>
      <c r="I6" s="34">
        <v>2.5</v>
      </c>
      <c r="J6" s="35">
        <v>1.1000000000000001</v>
      </c>
      <c r="K6" s="35">
        <v>2.5</v>
      </c>
      <c r="L6" s="36"/>
      <c r="M6" s="36"/>
      <c r="N6" s="37">
        <f t="shared" si="0"/>
        <v>677.5</v>
      </c>
    </row>
    <row r="7" spans="1:22" ht="33" customHeight="1">
      <c r="A7" s="26" t="s">
        <v>33</v>
      </c>
      <c r="B7" s="41" t="s">
        <v>24</v>
      </c>
      <c r="C7" s="28" t="s">
        <v>50</v>
      </c>
      <c r="D7" s="29" t="s">
        <v>35</v>
      </c>
      <c r="E7" s="42" t="s">
        <v>36</v>
      </c>
      <c r="F7" s="43" t="s">
        <v>51</v>
      </c>
      <c r="G7" s="32" t="s">
        <v>38</v>
      </c>
      <c r="H7" s="44">
        <v>5</v>
      </c>
      <c r="I7" s="45">
        <v>2.5</v>
      </c>
      <c r="J7" s="45">
        <v>2.1</v>
      </c>
      <c r="K7" s="45">
        <v>2.5</v>
      </c>
      <c r="L7" s="46">
        <v>1</v>
      </c>
      <c r="M7" s="47"/>
      <c r="N7" s="37">
        <f t="shared" si="0"/>
        <v>762.5</v>
      </c>
      <c r="O7" t="s">
        <v>52</v>
      </c>
    </row>
    <row r="8" spans="1:22" ht="33" customHeight="1">
      <c r="A8" s="48" t="s">
        <v>39</v>
      </c>
      <c r="B8" s="299" t="s">
        <v>40</v>
      </c>
      <c r="C8" s="300"/>
      <c r="D8" s="300"/>
      <c r="E8" s="300"/>
      <c r="F8" s="301"/>
      <c r="G8" s="49"/>
      <c r="H8" s="49"/>
      <c r="I8" s="49"/>
      <c r="J8" s="49"/>
      <c r="K8" s="49"/>
      <c r="L8" s="50"/>
      <c r="M8" s="50"/>
      <c r="N8" s="51"/>
      <c r="O8" t="s">
        <v>52</v>
      </c>
    </row>
    <row r="9" spans="1:22" ht="31.5" customHeight="1">
      <c r="A9" s="292" t="s">
        <v>41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</row>
    <row r="10" spans="1:22" ht="16.5" customHeight="1">
      <c r="A10" s="290" t="s">
        <v>53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V10" s="52"/>
    </row>
    <row r="11" spans="1:22" ht="15" customHeight="1">
      <c r="A11" s="291"/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</row>
    <row r="12" spans="1:22" ht="15.75" customHeight="1">
      <c r="B12" s="53"/>
      <c r="G12" s="2"/>
    </row>
    <row r="13" spans="1:22" ht="33" customHeight="1">
      <c r="B13" s="53"/>
      <c r="G13" s="2"/>
    </row>
    <row r="14" spans="1:22" ht="33" customHeight="1">
      <c r="B14" s="53"/>
      <c r="G14" s="2"/>
    </row>
    <row r="15" spans="1:22" ht="33" customHeight="1">
      <c r="B15" s="53"/>
      <c r="F15" s="2"/>
    </row>
    <row r="16" spans="1:22" ht="33" customHeight="1">
      <c r="B16" s="53"/>
      <c r="G16" s="2"/>
    </row>
    <row r="17" spans="2:7" ht="33" customHeight="1">
      <c r="B17" s="53"/>
      <c r="G17" s="2"/>
    </row>
    <row r="18" spans="2:7" ht="33" customHeight="1">
      <c r="B18" s="53"/>
      <c r="G18" s="2"/>
    </row>
    <row r="19" spans="2:7" ht="28.5" customHeight="1">
      <c r="B19" s="53"/>
      <c r="G19" s="2"/>
    </row>
    <row r="20" spans="2:7" ht="17.25" customHeight="1">
      <c r="B20" s="53"/>
      <c r="G20" s="2"/>
    </row>
    <row r="21" spans="2:7" ht="17.25" customHeight="1">
      <c r="B21" s="53"/>
      <c r="G21" s="2"/>
    </row>
    <row r="22" spans="2:7" ht="16.5" customHeight="1">
      <c r="B22" s="53"/>
      <c r="G22" s="2"/>
    </row>
    <row r="23" spans="2:7" ht="16.5" customHeight="1">
      <c r="B23" s="53"/>
      <c r="G23" s="2"/>
    </row>
    <row r="24" spans="2:7" ht="16.5" customHeight="1">
      <c r="B24" s="53"/>
      <c r="G24" s="2"/>
    </row>
    <row r="25" spans="2:7" ht="16.5" customHeight="1">
      <c r="B25" s="53"/>
      <c r="G25" s="2"/>
    </row>
    <row r="26" spans="2:7" ht="16.5" customHeight="1">
      <c r="B26" s="53"/>
      <c r="G26" s="2"/>
    </row>
    <row r="27" spans="2:7" ht="16.5" customHeight="1">
      <c r="B27" s="53"/>
      <c r="G27" s="2"/>
    </row>
    <row r="28" spans="2:7" ht="16.5" customHeight="1">
      <c r="B28" s="53"/>
      <c r="G28" s="2"/>
    </row>
    <row r="29" spans="2:7" ht="16.5" customHeight="1">
      <c r="B29" s="53"/>
      <c r="G29" s="2"/>
    </row>
    <row r="30" spans="2:7" ht="16.5" customHeight="1">
      <c r="B30" s="53"/>
      <c r="G30" s="2"/>
    </row>
    <row r="31" spans="2:7" ht="16.5" customHeight="1">
      <c r="B31" s="53"/>
      <c r="G31" s="2"/>
    </row>
    <row r="32" spans="2:7" ht="16.5" customHeight="1">
      <c r="B32" s="53"/>
      <c r="G32" s="2"/>
    </row>
    <row r="33" spans="2:7" ht="16.5" customHeight="1">
      <c r="B33" s="53"/>
      <c r="G33" s="2"/>
    </row>
    <row r="34" spans="2:7" ht="16.5" customHeight="1">
      <c r="B34" s="53"/>
      <c r="G34" s="2"/>
    </row>
    <row r="35" spans="2:7" ht="16.5" customHeight="1">
      <c r="B35" s="53"/>
      <c r="G35" s="2"/>
    </row>
    <row r="36" spans="2:7" ht="16.5" customHeight="1">
      <c r="B36" s="53"/>
      <c r="G36" s="2"/>
    </row>
    <row r="37" spans="2:7" ht="16.5" customHeight="1">
      <c r="B37" s="53"/>
      <c r="G37" s="2"/>
    </row>
    <row r="38" spans="2:7" ht="16.5" customHeight="1">
      <c r="B38" s="53"/>
      <c r="G38" s="2"/>
    </row>
    <row r="39" spans="2:7" ht="16.5" customHeight="1">
      <c r="B39" s="53"/>
      <c r="G39" s="2"/>
    </row>
    <row r="40" spans="2:7" ht="16.5" customHeight="1">
      <c r="B40" s="53"/>
      <c r="G40" s="2"/>
    </row>
    <row r="41" spans="2:7" ht="16.5" customHeight="1">
      <c r="B41" s="53"/>
      <c r="G41" s="2"/>
    </row>
    <row r="42" spans="2:7" ht="16.5" customHeight="1">
      <c r="B42" s="53"/>
      <c r="G42" s="2"/>
    </row>
    <row r="43" spans="2:7" ht="16.5" customHeight="1">
      <c r="B43" s="53"/>
      <c r="G43" s="2"/>
    </row>
    <row r="44" spans="2:7" ht="16.5" customHeight="1">
      <c r="B44" s="53"/>
      <c r="G44" s="2"/>
    </row>
    <row r="45" spans="2:7" ht="16.5" customHeight="1">
      <c r="B45" s="53"/>
      <c r="G45" s="2"/>
    </row>
    <row r="46" spans="2:7" ht="16.5" customHeight="1">
      <c r="B46" s="53"/>
      <c r="G46" s="2"/>
    </row>
    <row r="47" spans="2:7" ht="16.5" customHeight="1">
      <c r="B47" s="53"/>
      <c r="G47" s="2"/>
    </row>
    <row r="48" spans="2:7" ht="16.5" customHeight="1">
      <c r="B48" s="53"/>
      <c r="G48" s="2"/>
    </row>
    <row r="49" spans="2:7" ht="16.5" customHeight="1">
      <c r="B49" s="53"/>
      <c r="G49" s="2"/>
    </row>
    <row r="50" spans="2:7" ht="16.5" customHeight="1">
      <c r="B50" s="53"/>
      <c r="G50" s="2"/>
    </row>
    <row r="51" spans="2:7" ht="16.5" customHeight="1">
      <c r="B51" s="53"/>
      <c r="G51" s="2"/>
    </row>
    <row r="52" spans="2:7" ht="16.5" customHeight="1">
      <c r="B52" s="53"/>
      <c r="G52" s="2"/>
    </row>
    <row r="53" spans="2:7" ht="16.5" customHeight="1">
      <c r="B53" s="53"/>
      <c r="G53" s="2"/>
    </row>
    <row r="54" spans="2:7" ht="16.5" customHeight="1">
      <c r="B54" s="53"/>
      <c r="G54" s="2"/>
    </row>
    <row r="55" spans="2:7" ht="16.5" customHeight="1">
      <c r="B55" s="53"/>
      <c r="G55" s="2"/>
    </row>
    <row r="56" spans="2:7" ht="16.5" customHeight="1">
      <c r="B56" s="53"/>
      <c r="G56" s="2"/>
    </row>
    <row r="57" spans="2:7" ht="16.5" customHeight="1">
      <c r="B57" s="53"/>
      <c r="G57" s="2"/>
    </row>
    <row r="58" spans="2:7" ht="16.5" customHeight="1">
      <c r="B58" s="53"/>
      <c r="G58" s="2"/>
    </row>
    <row r="59" spans="2:7" ht="16.5" customHeight="1">
      <c r="B59" s="53"/>
      <c r="G59" s="2"/>
    </row>
    <row r="60" spans="2:7" ht="16.5" customHeight="1">
      <c r="B60" s="53"/>
      <c r="G60" s="2"/>
    </row>
    <row r="61" spans="2:7" ht="16.5" customHeight="1">
      <c r="B61" s="53"/>
      <c r="G61" s="2"/>
    </row>
    <row r="62" spans="2:7" ht="16.5" customHeight="1">
      <c r="B62" s="53"/>
      <c r="G62" s="2"/>
    </row>
    <row r="63" spans="2:7" ht="16.5" customHeight="1">
      <c r="B63" s="53"/>
      <c r="G63" s="2"/>
    </row>
    <row r="64" spans="2:7" ht="16.5" customHeight="1">
      <c r="B64" s="53"/>
      <c r="G64" s="2"/>
    </row>
    <row r="65" spans="2:7" ht="16.5" customHeight="1">
      <c r="B65" s="53"/>
      <c r="G65" s="2"/>
    </row>
    <row r="66" spans="2:7" ht="16.5" customHeight="1">
      <c r="B66" s="53"/>
      <c r="G66" s="2"/>
    </row>
    <row r="67" spans="2:7" ht="16.5" customHeight="1">
      <c r="B67" s="53"/>
      <c r="G67" s="2"/>
    </row>
    <row r="68" spans="2:7" ht="16.5" customHeight="1">
      <c r="B68" s="53"/>
      <c r="G68" s="2"/>
    </row>
    <row r="69" spans="2:7" ht="16.5" customHeight="1">
      <c r="B69" s="53"/>
      <c r="G69" s="2"/>
    </row>
    <row r="70" spans="2:7" ht="16.5" customHeight="1">
      <c r="B70" s="53"/>
      <c r="G70" s="2"/>
    </row>
    <row r="71" spans="2:7" ht="16.5" customHeight="1">
      <c r="B71" s="53"/>
      <c r="G71" s="2"/>
    </row>
    <row r="72" spans="2:7" ht="16.5" customHeight="1">
      <c r="B72" s="53"/>
      <c r="G72" s="2"/>
    </row>
    <row r="73" spans="2:7" ht="16.5" customHeight="1">
      <c r="B73" s="53"/>
      <c r="G73" s="2"/>
    </row>
    <row r="74" spans="2:7" ht="16.5" customHeight="1">
      <c r="B74" s="53"/>
      <c r="G74" s="2"/>
    </row>
    <row r="75" spans="2:7" ht="16.5" customHeight="1">
      <c r="B75" s="53"/>
      <c r="G75" s="2"/>
    </row>
    <row r="76" spans="2:7" ht="16.5" customHeight="1">
      <c r="B76" s="53"/>
      <c r="G76" s="2"/>
    </row>
    <row r="77" spans="2:7" ht="16.5" customHeight="1">
      <c r="B77" s="53"/>
      <c r="G77" s="2"/>
    </row>
    <row r="78" spans="2:7" ht="16.5" customHeight="1">
      <c r="B78" s="53"/>
      <c r="G78" s="2"/>
    </row>
    <row r="79" spans="2:7" ht="16.5" customHeight="1">
      <c r="B79" s="53"/>
      <c r="G79" s="2"/>
    </row>
    <row r="80" spans="2:7" ht="16.5" customHeight="1">
      <c r="B80" s="53"/>
      <c r="G80" s="2"/>
    </row>
    <row r="81" spans="2:7" ht="16.5" customHeight="1">
      <c r="B81" s="53"/>
      <c r="G81" s="2"/>
    </row>
    <row r="82" spans="2:7" ht="16.5" customHeight="1">
      <c r="B82" s="53"/>
      <c r="G82" s="2"/>
    </row>
    <row r="83" spans="2:7" ht="16.5" customHeight="1">
      <c r="B83" s="53"/>
      <c r="G83" s="2"/>
    </row>
    <row r="84" spans="2:7" ht="16.5" customHeight="1">
      <c r="B84" s="53"/>
      <c r="G84" s="2"/>
    </row>
    <row r="85" spans="2:7" ht="16.5" customHeight="1">
      <c r="B85" s="53"/>
      <c r="G85" s="2"/>
    </row>
    <row r="86" spans="2:7" ht="16.5" customHeight="1">
      <c r="B86" s="53"/>
      <c r="G86" s="2"/>
    </row>
    <row r="87" spans="2:7" ht="16.5" customHeight="1">
      <c r="B87" s="53"/>
      <c r="G87" s="2"/>
    </row>
    <row r="88" spans="2:7" ht="16.5" customHeight="1">
      <c r="B88" s="53"/>
      <c r="G88" s="2"/>
    </row>
    <row r="89" spans="2:7" ht="16.5" customHeight="1">
      <c r="B89" s="53"/>
      <c r="G89" s="2"/>
    </row>
    <row r="90" spans="2:7" ht="16.5" customHeight="1">
      <c r="B90" s="53"/>
      <c r="G90" s="2"/>
    </row>
    <row r="91" spans="2:7" ht="16.5" customHeight="1">
      <c r="B91" s="53"/>
      <c r="G91" s="2"/>
    </row>
    <row r="92" spans="2:7" ht="16.5" customHeight="1">
      <c r="B92" s="53"/>
      <c r="G92" s="2"/>
    </row>
    <row r="93" spans="2:7" ht="16.5" customHeight="1">
      <c r="B93" s="53"/>
      <c r="G93" s="2"/>
    </row>
    <row r="94" spans="2:7" ht="16.5" customHeight="1">
      <c r="B94" s="53"/>
      <c r="G94" s="2"/>
    </row>
    <row r="95" spans="2:7" ht="16.5" customHeight="1">
      <c r="B95" s="53"/>
      <c r="G95" s="2"/>
    </row>
    <row r="96" spans="2:7" ht="16.5" customHeight="1">
      <c r="B96" s="53"/>
      <c r="G96" s="2"/>
    </row>
    <row r="97" spans="2:7" ht="16.5" customHeight="1">
      <c r="B97" s="53"/>
      <c r="G97" s="2"/>
    </row>
    <row r="98" spans="2:7" ht="16.5" customHeight="1">
      <c r="B98" s="53"/>
      <c r="G98" s="2"/>
    </row>
    <row r="99" spans="2:7" ht="16.5" customHeight="1">
      <c r="B99" s="53"/>
      <c r="G99" s="2"/>
    </row>
    <row r="100" spans="2:7" ht="16.5" customHeight="1">
      <c r="B100" s="53"/>
      <c r="G100" s="2"/>
    </row>
  </sheetData>
  <mergeCells count="6">
    <mergeCell ref="A1:J1"/>
    <mergeCell ref="B2:C2"/>
    <mergeCell ref="D2:F2"/>
    <mergeCell ref="B8:F8"/>
    <mergeCell ref="A10:N11"/>
    <mergeCell ref="A9:N9"/>
  </mergeCells>
  <phoneticPr fontId="71" type="noConversion"/>
  <printOptions horizontalCentered="1"/>
  <pageMargins left="0.19685039370078741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2"/>
  <sheetViews>
    <sheetView workbookViewId="0"/>
  </sheetViews>
  <sheetFormatPr defaultColWidth="12.625" defaultRowHeight="15" customHeight="1"/>
  <cols>
    <col min="1" max="1" width="2.5" customWidth="1"/>
    <col min="2" max="2" width="3.125" customWidth="1"/>
    <col min="3" max="3" width="9.25" customWidth="1"/>
    <col min="4" max="4" width="4" customWidth="1"/>
    <col min="5" max="5" width="2.125" hidden="1" customWidth="1"/>
    <col min="6" max="6" width="9.5" hidden="1" customWidth="1"/>
    <col min="7" max="7" width="4" hidden="1" customWidth="1"/>
    <col min="8" max="8" width="3.125" customWidth="1"/>
    <col min="9" max="9" width="4" customWidth="1"/>
    <col min="10" max="10" width="3.125" customWidth="1"/>
    <col min="11" max="11" width="9.25" customWidth="1"/>
    <col min="12" max="12" width="4" customWidth="1"/>
    <col min="13" max="13" width="2.125" hidden="1" customWidth="1"/>
    <col min="14" max="14" width="9.5" hidden="1" customWidth="1"/>
    <col min="15" max="15" width="4" hidden="1" customWidth="1"/>
    <col min="16" max="16" width="3.125" customWidth="1"/>
    <col min="17" max="17" width="4" customWidth="1"/>
    <col min="18" max="18" width="3.125" customWidth="1"/>
    <col min="19" max="19" width="9.25" customWidth="1"/>
    <col min="20" max="20" width="4" customWidth="1"/>
    <col min="21" max="21" width="2.125" hidden="1" customWidth="1"/>
    <col min="22" max="22" width="9.5" hidden="1" customWidth="1"/>
    <col min="23" max="23" width="3.25" hidden="1" customWidth="1"/>
    <col min="24" max="24" width="3.125" customWidth="1"/>
    <col min="25" max="25" width="4" customWidth="1"/>
    <col min="26" max="26" width="3.125" customWidth="1"/>
    <col min="27" max="27" width="9.25" customWidth="1"/>
    <col min="28" max="28" width="4" customWidth="1"/>
    <col min="29" max="30" width="9.5" hidden="1" customWidth="1"/>
    <col min="31" max="31" width="4" hidden="1" customWidth="1"/>
    <col min="32" max="32" width="3.125" customWidth="1"/>
    <col min="33" max="33" width="4" customWidth="1"/>
    <col min="34" max="34" width="3.125" customWidth="1"/>
    <col min="35" max="35" width="9.25" customWidth="1"/>
    <col min="36" max="36" width="4" customWidth="1"/>
    <col min="37" max="39" width="5.75" hidden="1" customWidth="1"/>
    <col min="40" max="40" width="3.125" customWidth="1"/>
    <col min="41" max="41" width="4" customWidth="1"/>
    <col min="42" max="44" width="7.625" customWidth="1"/>
  </cols>
  <sheetData>
    <row r="1" spans="1:44" ht="19.5" customHeight="1">
      <c r="A1" s="55"/>
      <c r="B1" s="55"/>
      <c r="C1" s="55"/>
      <c r="D1" s="320" t="s">
        <v>54</v>
      </c>
      <c r="E1" s="291"/>
      <c r="F1" s="291"/>
      <c r="G1" s="291"/>
      <c r="H1" s="291"/>
      <c r="I1" s="291"/>
      <c r="J1" s="291"/>
      <c r="K1" s="53" t="s">
        <v>1</v>
      </c>
      <c r="L1" s="319" t="s">
        <v>55</v>
      </c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55"/>
      <c r="AC1" s="55"/>
      <c r="AD1" s="55"/>
      <c r="AE1" s="55"/>
      <c r="AF1" s="56"/>
      <c r="AG1" s="55"/>
      <c r="AH1" s="55"/>
      <c r="AI1" s="55"/>
      <c r="AJ1" s="55"/>
      <c r="AK1" s="55"/>
      <c r="AL1" s="55"/>
      <c r="AM1" s="55"/>
      <c r="AN1" s="56"/>
      <c r="AO1" s="55"/>
    </row>
    <row r="2" spans="1:44" ht="13.5" customHeight="1">
      <c r="A2" s="57" t="s">
        <v>56</v>
      </c>
      <c r="B2" s="58" t="s">
        <v>57</v>
      </c>
      <c r="C2" s="59" t="s">
        <v>58</v>
      </c>
      <c r="D2" s="321">
        <v>236</v>
      </c>
      <c r="E2" s="322"/>
      <c r="F2" s="60"/>
      <c r="G2" s="60"/>
      <c r="H2" s="60"/>
      <c r="I2" s="60"/>
      <c r="J2" s="61"/>
      <c r="K2" s="323" t="s">
        <v>59</v>
      </c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</row>
    <row r="3" spans="1:44" ht="13.5" customHeight="1">
      <c r="A3" s="324" t="s">
        <v>60</v>
      </c>
      <c r="B3" s="62"/>
      <c r="C3" s="315">
        <v>46076</v>
      </c>
      <c r="D3" s="316"/>
      <c r="E3" s="63"/>
      <c r="F3" s="63"/>
      <c r="G3" s="63"/>
      <c r="H3" s="64"/>
      <c r="I3" s="62" t="s">
        <v>61</v>
      </c>
      <c r="J3" s="62"/>
      <c r="K3" s="315">
        <f>C3+1</f>
        <v>46077</v>
      </c>
      <c r="L3" s="316"/>
      <c r="M3" s="63"/>
      <c r="N3" s="63"/>
      <c r="O3" s="63"/>
      <c r="P3" s="64"/>
      <c r="Q3" s="62" t="s">
        <v>62</v>
      </c>
      <c r="R3" s="65"/>
      <c r="S3" s="315">
        <f>C3+2</f>
        <v>46078</v>
      </c>
      <c r="T3" s="316"/>
      <c r="U3" s="63"/>
      <c r="V3" s="63"/>
      <c r="W3" s="63"/>
      <c r="X3" s="64"/>
      <c r="Y3" s="62" t="s">
        <v>63</v>
      </c>
      <c r="Z3" s="65"/>
      <c r="AA3" s="315">
        <f>C3+3</f>
        <v>46079</v>
      </c>
      <c r="AB3" s="316"/>
      <c r="AC3" s="63"/>
      <c r="AD3" s="63"/>
      <c r="AE3" s="63"/>
      <c r="AF3" s="64"/>
      <c r="AG3" s="62" t="s">
        <v>64</v>
      </c>
      <c r="AH3" s="65"/>
      <c r="AI3" s="315">
        <f>C3+4</f>
        <v>46080</v>
      </c>
      <c r="AJ3" s="316"/>
      <c r="AK3" s="63"/>
      <c r="AL3" s="63"/>
      <c r="AM3" s="63"/>
      <c r="AN3" s="64"/>
      <c r="AO3" s="62" t="s">
        <v>65</v>
      </c>
      <c r="AP3" s="2"/>
      <c r="AQ3" s="2"/>
      <c r="AR3" s="2"/>
    </row>
    <row r="4" spans="1:44" ht="13.5" customHeight="1">
      <c r="A4" s="304"/>
      <c r="B4" s="62" t="s">
        <v>66</v>
      </c>
      <c r="C4" s="62" t="s">
        <v>67</v>
      </c>
      <c r="D4" s="62" t="s">
        <v>68</v>
      </c>
      <c r="E4" s="62" t="s">
        <v>69</v>
      </c>
      <c r="F4" s="62" t="s">
        <v>70</v>
      </c>
      <c r="G4" s="62" t="s">
        <v>71</v>
      </c>
      <c r="H4" s="64" t="s">
        <v>72</v>
      </c>
      <c r="I4" s="62" t="s">
        <v>73</v>
      </c>
      <c r="J4" s="62" t="s">
        <v>66</v>
      </c>
      <c r="K4" s="62" t="s">
        <v>67</v>
      </c>
      <c r="L4" s="62" t="s">
        <v>68</v>
      </c>
      <c r="M4" s="62" t="s">
        <v>69</v>
      </c>
      <c r="N4" s="62" t="s">
        <v>70</v>
      </c>
      <c r="O4" s="62" t="s">
        <v>71</v>
      </c>
      <c r="P4" s="64" t="s">
        <v>72</v>
      </c>
      <c r="Q4" s="62" t="s">
        <v>73</v>
      </c>
      <c r="R4" s="65" t="s">
        <v>66</v>
      </c>
      <c r="S4" s="62" t="s">
        <v>67</v>
      </c>
      <c r="T4" s="62" t="s">
        <v>68</v>
      </c>
      <c r="U4" s="62" t="s">
        <v>69</v>
      </c>
      <c r="V4" s="62" t="s">
        <v>70</v>
      </c>
      <c r="W4" s="62" t="s">
        <v>71</v>
      </c>
      <c r="X4" s="64" t="s">
        <v>72</v>
      </c>
      <c r="Y4" s="62" t="s">
        <v>73</v>
      </c>
      <c r="Z4" s="65" t="s">
        <v>66</v>
      </c>
      <c r="AA4" s="62" t="s">
        <v>67</v>
      </c>
      <c r="AB4" s="62" t="s">
        <v>68</v>
      </c>
      <c r="AC4" s="62" t="s">
        <v>69</v>
      </c>
      <c r="AD4" s="62" t="s">
        <v>70</v>
      </c>
      <c r="AE4" s="62" t="s">
        <v>71</v>
      </c>
      <c r="AF4" s="64" t="s">
        <v>72</v>
      </c>
      <c r="AG4" s="62" t="s">
        <v>73</v>
      </c>
      <c r="AH4" s="65" t="s">
        <v>66</v>
      </c>
      <c r="AI4" s="62" t="s">
        <v>67</v>
      </c>
      <c r="AJ4" s="62" t="s">
        <v>68</v>
      </c>
      <c r="AK4" s="62" t="s">
        <v>69</v>
      </c>
      <c r="AL4" s="62" t="s">
        <v>70</v>
      </c>
      <c r="AM4" s="62" t="s">
        <v>71</v>
      </c>
      <c r="AN4" s="64" t="s">
        <v>72</v>
      </c>
      <c r="AO4" s="62" t="s">
        <v>73</v>
      </c>
      <c r="AP4" s="2"/>
      <c r="AQ4" s="2"/>
      <c r="AR4" s="2"/>
    </row>
    <row r="5" spans="1:44" ht="13.5" customHeight="1">
      <c r="A5" s="317" t="s">
        <v>74</v>
      </c>
      <c r="B5" s="66" t="s">
        <v>75</v>
      </c>
      <c r="C5" s="67" t="s">
        <v>76</v>
      </c>
      <c r="D5" s="68">
        <v>90</v>
      </c>
      <c r="E5" s="69">
        <f t="shared" ref="E5:E6" si="0">D5/20</f>
        <v>4.5</v>
      </c>
      <c r="F5" s="62"/>
      <c r="G5" s="62"/>
      <c r="H5" s="70">
        <f t="shared" ref="H5:H6" si="1">(D5*$D$2)/1000</f>
        <v>21.24</v>
      </c>
      <c r="I5" s="71"/>
      <c r="J5" s="66" t="s">
        <v>77</v>
      </c>
      <c r="K5" s="67" t="s">
        <v>76</v>
      </c>
      <c r="L5" s="68">
        <v>80</v>
      </c>
      <c r="M5" s="69">
        <f t="shared" ref="M5:M6" si="2">L5/20</f>
        <v>4</v>
      </c>
      <c r="N5" s="62"/>
      <c r="O5" s="62"/>
      <c r="P5" s="70">
        <f t="shared" ref="P5:P6" si="3">(L5*$D$2)/1000</f>
        <v>18.88</v>
      </c>
      <c r="Q5" s="71"/>
      <c r="R5" s="66" t="s">
        <v>78</v>
      </c>
      <c r="S5" s="67" t="s">
        <v>76</v>
      </c>
      <c r="T5" s="68">
        <v>100</v>
      </c>
      <c r="U5" s="69">
        <f>T5/20</f>
        <v>5</v>
      </c>
      <c r="V5" s="62"/>
      <c r="W5" s="62"/>
      <c r="X5" s="70">
        <f>(T5*$D$2)/1000</f>
        <v>23.6</v>
      </c>
      <c r="Y5" s="72"/>
      <c r="Z5" s="66" t="s">
        <v>77</v>
      </c>
      <c r="AA5" s="67" t="s">
        <v>76</v>
      </c>
      <c r="AB5" s="68">
        <v>80</v>
      </c>
      <c r="AC5" s="69">
        <f t="shared" ref="AC5:AC6" si="4">AB5/20</f>
        <v>4</v>
      </c>
      <c r="AD5" s="62"/>
      <c r="AE5" s="62"/>
      <c r="AF5" s="70">
        <f t="shared" ref="AF5:AF6" si="5">(AB5*$D$2)/1000</f>
        <v>18.88</v>
      </c>
      <c r="AG5" s="71"/>
      <c r="AH5" s="306" t="s">
        <v>79</v>
      </c>
      <c r="AI5" s="307"/>
      <c r="AJ5" s="307"/>
      <c r="AK5" s="307"/>
      <c r="AL5" s="307"/>
      <c r="AM5" s="307"/>
      <c r="AN5" s="307"/>
      <c r="AO5" s="308"/>
      <c r="AP5" s="2"/>
      <c r="AQ5" s="2"/>
      <c r="AR5" s="2"/>
    </row>
    <row r="6" spans="1:44" ht="13.5" customHeight="1">
      <c r="A6" s="309"/>
      <c r="B6" s="73" t="s">
        <v>80</v>
      </c>
      <c r="C6" s="74" t="s">
        <v>81</v>
      </c>
      <c r="D6" s="75">
        <v>10</v>
      </c>
      <c r="E6" s="69">
        <f t="shared" si="0"/>
        <v>0.5</v>
      </c>
      <c r="F6" s="69"/>
      <c r="G6" s="62"/>
      <c r="H6" s="70">
        <f t="shared" si="1"/>
        <v>2.36</v>
      </c>
      <c r="I6" s="71"/>
      <c r="J6" s="73" t="s">
        <v>80</v>
      </c>
      <c r="K6" s="74" t="s">
        <v>82</v>
      </c>
      <c r="L6" s="75">
        <v>20</v>
      </c>
      <c r="M6" s="69">
        <f t="shared" si="2"/>
        <v>1</v>
      </c>
      <c r="N6" s="69"/>
      <c r="O6" s="62"/>
      <c r="P6" s="70">
        <f t="shared" si="3"/>
        <v>4.72</v>
      </c>
      <c r="Q6" s="76"/>
      <c r="R6" s="73" t="s">
        <v>80</v>
      </c>
      <c r="S6" s="74"/>
      <c r="T6" s="75"/>
      <c r="U6" s="69"/>
      <c r="V6" s="69"/>
      <c r="W6" s="77"/>
      <c r="X6" s="76"/>
      <c r="Y6" s="72"/>
      <c r="Z6" s="73" t="s">
        <v>80</v>
      </c>
      <c r="AA6" s="74" t="s">
        <v>82</v>
      </c>
      <c r="AB6" s="75">
        <v>20</v>
      </c>
      <c r="AC6" s="69">
        <f t="shared" si="4"/>
        <v>1</v>
      </c>
      <c r="AD6" s="69"/>
      <c r="AE6" s="62"/>
      <c r="AF6" s="70">
        <f t="shared" si="5"/>
        <v>4.72</v>
      </c>
      <c r="AG6" s="76"/>
      <c r="AH6" s="309"/>
      <c r="AI6" s="291"/>
      <c r="AJ6" s="291"/>
      <c r="AK6" s="291"/>
      <c r="AL6" s="291"/>
      <c r="AM6" s="291"/>
      <c r="AN6" s="291"/>
      <c r="AO6" s="310"/>
      <c r="AP6" s="2"/>
      <c r="AQ6" s="2"/>
      <c r="AR6" s="2">
        <v>1</v>
      </c>
    </row>
    <row r="7" spans="1:44" ht="13.5" customHeight="1">
      <c r="A7" s="311"/>
      <c r="B7" s="73" t="s">
        <v>83</v>
      </c>
      <c r="C7" s="78"/>
      <c r="D7" s="79"/>
      <c r="E7" s="62"/>
      <c r="F7" s="62"/>
      <c r="G7" s="62"/>
      <c r="H7" s="71"/>
      <c r="I7" s="71"/>
      <c r="J7" s="80" t="s">
        <v>83</v>
      </c>
      <c r="K7" s="78"/>
      <c r="L7" s="62"/>
      <c r="M7" s="62"/>
      <c r="N7" s="62"/>
      <c r="O7" s="62"/>
      <c r="P7" s="64"/>
      <c r="Q7" s="76"/>
      <c r="R7" s="73" t="s">
        <v>83</v>
      </c>
      <c r="S7" s="78"/>
      <c r="T7" s="79"/>
      <c r="U7" s="62"/>
      <c r="V7" s="62"/>
      <c r="W7" s="62"/>
      <c r="X7" s="71"/>
      <c r="Y7" s="72"/>
      <c r="Z7" s="80" t="s">
        <v>83</v>
      </c>
      <c r="AA7" s="78"/>
      <c r="AB7" s="62"/>
      <c r="AC7" s="62"/>
      <c r="AD7" s="62"/>
      <c r="AE7" s="62"/>
      <c r="AF7" s="64"/>
      <c r="AG7" s="76"/>
      <c r="AH7" s="309"/>
      <c r="AI7" s="291"/>
      <c r="AJ7" s="291"/>
      <c r="AK7" s="291"/>
      <c r="AL7" s="291"/>
      <c r="AM7" s="291"/>
      <c r="AN7" s="291"/>
      <c r="AO7" s="310"/>
      <c r="AP7" s="2"/>
      <c r="AQ7" s="2"/>
      <c r="AR7" s="2"/>
    </row>
    <row r="8" spans="1:44" ht="13.5" customHeight="1">
      <c r="A8" s="317" t="s">
        <v>84</v>
      </c>
      <c r="B8" s="81" t="s">
        <v>85</v>
      </c>
      <c r="C8" s="82" t="s">
        <v>86</v>
      </c>
      <c r="D8" s="83">
        <v>30</v>
      </c>
      <c r="E8" s="84"/>
      <c r="F8" s="85">
        <f>D8/40</f>
        <v>0.75</v>
      </c>
      <c r="G8" s="86"/>
      <c r="H8" s="87">
        <f t="shared" ref="H8:H10" si="6">(D8*$D$2)/1000</f>
        <v>7.08</v>
      </c>
      <c r="I8" s="88"/>
      <c r="J8" s="89" t="s">
        <v>87</v>
      </c>
      <c r="K8" s="82" t="s">
        <v>25</v>
      </c>
      <c r="L8" s="83">
        <v>80</v>
      </c>
      <c r="M8" s="84"/>
      <c r="N8" s="85">
        <f>L8*0.8/30</f>
        <v>2.1333333333333333</v>
      </c>
      <c r="O8" s="90"/>
      <c r="P8" s="70">
        <f>(L8*$D$2)/1000</f>
        <v>18.88</v>
      </c>
      <c r="Q8" s="88"/>
      <c r="R8" s="91" t="s">
        <v>88</v>
      </c>
      <c r="S8" s="82" t="s">
        <v>89</v>
      </c>
      <c r="T8" s="83">
        <v>30</v>
      </c>
      <c r="U8" s="92"/>
      <c r="V8" s="83">
        <f>T8/35</f>
        <v>0.8571428571428571</v>
      </c>
      <c r="W8" s="90"/>
      <c r="X8" s="70">
        <f t="shared" ref="X8:X16" si="7">(T8*$D$2)/1000</f>
        <v>7.08</v>
      </c>
      <c r="Y8" s="88"/>
      <c r="Z8" s="81" t="s">
        <v>90</v>
      </c>
      <c r="AA8" s="82" t="s">
        <v>91</v>
      </c>
      <c r="AB8" s="83">
        <v>100</v>
      </c>
      <c r="AC8" s="93"/>
      <c r="AD8" s="94">
        <f>AB8*0.8/35</f>
        <v>2.2857142857142856</v>
      </c>
      <c r="AE8" s="90"/>
      <c r="AF8" s="70">
        <f t="shared" ref="AF8:AF10" si="8">(AB8*$D$2)/1000</f>
        <v>23.6</v>
      </c>
      <c r="AG8" s="88"/>
      <c r="AH8" s="309"/>
      <c r="AI8" s="291"/>
      <c r="AJ8" s="291"/>
      <c r="AK8" s="291"/>
      <c r="AL8" s="291"/>
      <c r="AM8" s="291"/>
      <c r="AN8" s="291"/>
      <c r="AO8" s="310"/>
      <c r="AP8" s="2"/>
      <c r="AQ8" s="2"/>
      <c r="AR8" s="2"/>
    </row>
    <row r="9" spans="1:44" ht="13.5" customHeight="1">
      <c r="A9" s="309"/>
      <c r="B9" s="95" t="s">
        <v>92</v>
      </c>
      <c r="C9" s="82" t="s">
        <v>93</v>
      </c>
      <c r="D9" s="83">
        <v>55</v>
      </c>
      <c r="E9" s="93"/>
      <c r="F9" s="93">
        <f>D9/35</f>
        <v>1.5714285714285714</v>
      </c>
      <c r="G9" s="96"/>
      <c r="H9" s="87">
        <f t="shared" si="6"/>
        <v>12.98</v>
      </c>
      <c r="I9" s="88"/>
      <c r="J9" s="95" t="s">
        <v>94</v>
      </c>
      <c r="K9" s="97"/>
      <c r="L9" s="98"/>
      <c r="M9" s="93"/>
      <c r="N9" s="93"/>
      <c r="O9" s="99"/>
      <c r="P9" s="70"/>
      <c r="Q9" s="88"/>
      <c r="R9" s="100" t="s">
        <v>95</v>
      </c>
      <c r="S9" s="82" t="s">
        <v>96</v>
      </c>
      <c r="T9" s="83">
        <v>20</v>
      </c>
      <c r="U9" s="101"/>
      <c r="V9" s="94">
        <f>T9/0.7/35</f>
        <v>0.81632653061224492</v>
      </c>
      <c r="W9" s="90"/>
      <c r="X9" s="70">
        <f t="shared" si="7"/>
        <v>4.72</v>
      </c>
      <c r="Y9" s="88"/>
      <c r="Z9" s="95" t="s">
        <v>97</v>
      </c>
      <c r="AA9" s="102" t="s">
        <v>98</v>
      </c>
      <c r="AB9" s="98">
        <v>10</v>
      </c>
      <c r="AC9" s="103"/>
      <c r="AD9" s="103"/>
      <c r="AE9" s="90"/>
      <c r="AF9" s="70">
        <f t="shared" si="8"/>
        <v>2.36</v>
      </c>
      <c r="AG9" s="88"/>
      <c r="AH9" s="309"/>
      <c r="AI9" s="291"/>
      <c r="AJ9" s="291"/>
      <c r="AK9" s="291"/>
      <c r="AL9" s="291"/>
      <c r="AM9" s="291"/>
      <c r="AN9" s="291"/>
      <c r="AO9" s="310"/>
      <c r="AP9" s="2"/>
      <c r="AQ9" s="2"/>
      <c r="AR9" s="2"/>
    </row>
    <row r="10" spans="1:44" ht="13.5" customHeight="1">
      <c r="A10" s="309"/>
      <c r="B10" s="95" t="s">
        <v>99</v>
      </c>
      <c r="C10" s="82" t="s">
        <v>100</v>
      </c>
      <c r="D10" s="83">
        <v>1</v>
      </c>
      <c r="E10" s="93"/>
      <c r="F10" s="93"/>
      <c r="G10" s="90"/>
      <c r="H10" s="87">
        <f t="shared" si="6"/>
        <v>0.23599999999999999</v>
      </c>
      <c r="I10" s="88"/>
      <c r="J10" s="95" t="s">
        <v>101</v>
      </c>
      <c r="K10" s="97"/>
      <c r="L10" s="98"/>
      <c r="M10" s="104"/>
      <c r="N10" s="93"/>
      <c r="O10" s="99"/>
      <c r="P10" s="70"/>
      <c r="Q10" s="88"/>
      <c r="R10" s="95" t="s">
        <v>102</v>
      </c>
      <c r="S10" s="82" t="s">
        <v>103</v>
      </c>
      <c r="T10" s="83">
        <v>60</v>
      </c>
      <c r="U10" s="101"/>
      <c r="V10" s="94"/>
      <c r="W10" s="99">
        <f>T10/100</f>
        <v>0.6</v>
      </c>
      <c r="X10" s="70">
        <f t="shared" si="7"/>
        <v>14.16</v>
      </c>
      <c r="Y10" s="88"/>
      <c r="Z10" s="95" t="s">
        <v>104</v>
      </c>
      <c r="AA10" s="105" t="s">
        <v>105</v>
      </c>
      <c r="AB10" s="83">
        <v>20</v>
      </c>
      <c r="AC10" s="93"/>
      <c r="AD10" s="94"/>
      <c r="AE10" s="90">
        <f>AB10/100</f>
        <v>0.2</v>
      </c>
      <c r="AF10" s="70">
        <f t="shared" si="8"/>
        <v>4.72</v>
      </c>
      <c r="AG10" s="88"/>
      <c r="AH10" s="309"/>
      <c r="AI10" s="291"/>
      <c r="AJ10" s="291"/>
      <c r="AK10" s="291"/>
      <c r="AL10" s="291"/>
      <c r="AM10" s="291"/>
      <c r="AN10" s="291"/>
      <c r="AO10" s="310"/>
      <c r="AP10" s="2"/>
      <c r="AQ10" s="2"/>
      <c r="AR10" s="2"/>
    </row>
    <row r="11" spans="1:44" ht="13.5" customHeight="1">
      <c r="A11" s="309"/>
      <c r="B11" s="95" t="s">
        <v>106</v>
      </c>
      <c r="C11" s="82"/>
      <c r="D11" s="83"/>
      <c r="E11" s="103"/>
      <c r="F11" s="103"/>
      <c r="G11" s="90"/>
      <c r="H11" s="87"/>
      <c r="I11" s="88"/>
      <c r="J11" s="95" t="s">
        <v>107</v>
      </c>
      <c r="K11" s="97"/>
      <c r="L11" s="98"/>
      <c r="M11" s="93"/>
      <c r="N11" s="93"/>
      <c r="O11" s="90"/>
      <c r="P11" s="70"/>
      <c r="Q11" s="88"/>
      <c r="R11" s="95" t="s">
        <v>83</v>
      </c>
      <c r="S11" s="106" t="s">
        <v>100</v>
      </c>
      <c r="T11" s="85">
        <v>2</v>
      </c>
      <c r="U11" s="107"/>
      <c r="V11" s="93"/>
      <c r="W11" s="90"/>
      <c r="X11" s="70">
        <f t="shared" si="7"/>
        <v>0.47199999999999998</v>
      </c>
      <c r="Y11" s="88"/>
      <c r="Z11" s="95" t="s">
        <v>108</v>
      </c>
      <c r="AA11" s="82"/>
      <c r="AB11" s="83"/>
      <c r="AC11" s="108"/>
      <c r="AD11" s="93"/>
      <c r="AE11" s="90"/>
      <c r="AF11" s="109"/>
      <c r="AG11" s="88"/>
      <c r="AH11" s="309"/>
      <c r="AI11" s="291"/>
      <c r="AJ11" s="291"/>
      <c r="AK11" s="291"/>
      <c r="AL11" s="291"/>
      <c r="AM11" s="291"/>
      <c r="AN11" s="291"/>
      <c r="AO11" s="310"/>
      <c r="AP11" s="2"/>
      <c r="AQ11" s="2"/>
      <c r="AR11" s="2"/>
    </row>
    <row r="12" spans="1:44" ht="13.5" customHeight="1">
      <c r="A12" s="309"/>
      <c r="B12" s="110"/>
      <c r="C12" s="82"/>
      <c r="D12" s="83"/>
      <c r="E12" s="83"/>
      <c r="F12" s="90"/>
      <c r="G12" s="96"/>
      <c r="H12" s="87"/>
      <c r="I12" s="111"/>
      <c r="J12" s="95"/>
      <c r="K12" s="97"/>
      <c r="L12" s="83"/>
      <c r="M12" s="112"/>
      <c r="N12" s="83"/>
      <c r="O12" s="90"/>
      <c r="P12" s="64"/>
      <c r="Q12" s="88"/>
      <c r="R12" s="95" t="s">
        <v>8</v>
      </c>
      <c r="S12" s="113" t="s">
        <v>109</v>
      </c>
      <c r="T12" s="77">
        <v>10</v>
      </c>
      <c r="U12" s="99"/>
      <c r="V12" s="114">
        <f>T12*0.5/35</f>
        <v>0.14285714285714285</v>
      </c>
      <c r="W12" s="90"/>
      <c r="X12" s="109">
        <f t="shared" si="7"/>
        <v>2.36</v>
      </c>
      <c r="Y12" s="88"/>
      <c r="Z12" s="95" t="s">
        <v>110</v>
      </c>
      <c r="AA12" s="82"/>
      <c r="AB12" s="90"/>
      <c r="AC12" s="85"/>
      <c r="AD12" s="85"/>
      <c r="AE12" s="104"/>
      <c r="AF12" s="109"/>
      <c r="AG12" s="88"/>
      <c r="AH12" s="309"/>
      <c r="AI12" s="291"/>
      <c r="AJ12" s="291"/>
      <c r="AK12" s="291"/>
      <c r="AL12" s="291"/>
      <c r="AM12" s="291"/>
      <c r="AN12" s="291"/>
      <c r="AO12" s="310"/>
      <c r="AP12" s="2"/>
      <c r="AQ12" s="2"/>
      <c r="AR12" s="2"/>
    </row>
    <row r="13" spans="1:44" ht="13.5" customHeight="1">
      <c r="A13" s="309"/>
      <c r="B13" s="115"/>
      <c r="C13" s="82"/>
      <c r="D13" s="116"/>
      <c r="E13" s="85"/>
      <c r="F13" s="85"/>
      <c r="G13" s="104"/>
      <c r="H13" s="87"/>
      <c r="I13" s="88"/>
      <c r="J13" s="95"/>
      <c r="K13" s="82"/>
      <c r="L13" s="83"/>
      <c r="M13" s="117"/>
      <c r="N13" s="118"/>
      <c r="O13" s="90"/>
      <c r="P13" s="70"/>
      <c r="Q13" s="88"/>
      <c r="R13" s="119" t="s">
        <v>111</v>
      </c>
      <c r="S13" s="106" t="s">
        <v>112</v>
      </c>
      <c r="T13" s="85">
        <v>30</v>
      </c>
      <c r="U13" s="107"/>
      <c r="V13" s="93"/>
      <c r="W13" s="99">
        <f t="shared" ref="W13:W15" si="9">T13/100</f>
        <v>0.3</v>
      </c>
      <c r="X13" s="70">
        <f t="shared" si="7"/>
        <v>7.08</v>
      </c>
      <c r="Y13" s="88"/>
      <c r="Z13" s="119" t="s">
        <v>113</v>
      </c>
      <c r="AA13" s="120"/>
      <c r="AB13" s="98"/>
      <c r="AC13" s="94"/>
      <c r="AD13" s="94"/>
      <c r="AE13" s="121"/>
      <c r="AF13" s="70"/>
      <c r="AG13" s="88"/>
      <c r="AH13" s="309"/>
      <c r="AI13" s="291"/>
      <c r="AJ13" s="291"/>
      <c r="AK13" s="291"/>
      <c r="AL13" s="291"/>
      <c r="AM13" s="291"/>
      <c r="AN13" s="291"/>
      <c r="AO13" s="310"/>
      <c r="AP13" s="2"/>
      <c r="AQ13" s="2"/>
      <c r="AR13" s="2"/>
    </row>
    <row r="14" spans="1:44" ht="13.5" customHeight="1">
      <c r="A14" s="311"/>
      <c r="B14" s="119" t="s">
        <v>114</v>
      </c>
      <c r="C14" s="82"/>
      <c r="D14" s="83"/>
      <c r="E14" s="118"/>
      <c r="F14" s="118"/>
      <c r="G14" s="118"/>
      <c r="H14" s="87"/>
      <c r="I14" s="88"/>
      <c r="J14" s="119" t="s">
        <v>111</v>
      </c>
      <c r="K14" s="122"/>
      <c r="L14" s="81"/>
      <c r="M14" s="123"/>
      <c r="N14" s="124"/>
      <c r="O14" s="90"/>
      <c r="P14" s="109"/>
      <c r="Q14" s="88"/>
      <c r="R14" s="125"/>
      <c r="S14" s="82" t="s">
        <v>115</v>
      </c>
      <c r="T14" s="126">
        <v>5</v>
      </c>
      <c r="U14" s="127"/>
      <c r="V14" s="93"/>
      <c r="W14" s="99">
        <f t="shared" si="9"/>
        <v>0.05</v>
      </c>
      <c r="X14" s="70">
        <f t="shared" si="7"/>
        <v>1.18</v>
      </c>
      <c r="Y14" s="88"/>
      <c r="Z14" s="128"/>
      <c r="AA14" s="82"/>
      <c r="AB14" s="83"/>
      <c r="AC14" s="118"/>
      <c r="AD14" s="118"/>
      <c r="AE14" s="118"/>
      <c r="AF14" s="70"/>
      <c r="AG14" s="88"/>
      <c r="AH14" s="309"/>
      <c r="AI14" s="291"/>
      <c r="AJ14" s="291"/>
      <c r="AK14" s="291"/>
      <c r="AL14" s="291"/>
      <c r="AM14" s="291"/>
      <c r="AN14" s="291"/>
      <c r="AO14" s="310"/>
      <c r="AP14" s="2"/>
      <c r="AQ14" s="2"/>
      <c r="AR14" s="2"/>
    </row>
    <row r="15" spans="1:44" ht="13.5" customHeight="1">
      <c r="A15" s="317" t="s">
        <v>116</v>
      </c>
      <c r="B15" s="81" t="s">
        <v>117</v>
      </c>
      <c r="C15" s="82" t="s">
        <v>118</v>
      </c>
      <c r="D15" s="83">
        <v>10</v>
      </c>
      <c r="E15" s="93"/>
      <c r="F15" s="85"/>
      <c r="G15" s="90">
        <f t="shared" ref="G15:G17" si="10">D15/100</f>
        <v>0.1</v>
      </c>
      <c r="H15" s="70">
        <f t="shared" ref="H15:H17" si="11">(D15*$D$2)/1000</f>
        <v>2.36</v>
      </c>
      <c r="I15" s="129"/>
      <c r="J15" s="81" t="s">
        <v>119</v>
      </c>
      <c r="K15" s="82" t="s">
        <v>120</v>
      </c>
      <c r="L15" s="83">
        <v>70</v>
      </c>
      <c r="M15" s="130"/>
      <c r="N15" s="93"/>
      <c r="O15" s="94">
        <f t="shared" ref="O15:O16" si="12">L15/100</f>
        <v>0.7</v>
      </c>
      <c r="P15" s="70">
        <f t="shared" ref="P15:P17" si="13">(L15*$D$2)/1000</f>
        <v>16.52</v>
      </c>
      <c r="Q15" s="88"/>
      <c r="R15" s="125"/>
      <c r="S15" s="131" t="s">
        <v>121</v>
      </c>
      <c r="T15" s="98">
        <v>10</v>
      </c>
      <c r="U15" s="132"/>
      <c r="V15" s="69"/>
      <c r="W15" s="90">
        <f t="shared" si="9"/>
        <v>0.1</v>
      </c>
      <c r="X15" s="133">
        <f t="shared" si="7"/>
        <v>2.36</v>
      </c>
      <c r="Y15" s="88"/>
      <c r="Z15" s="81" t="s">
        <v>122</v>
      </c>
      <c r="AA15" s="82" t="s">
        <v>118</v>
      </c>
      <c r="AB15" s="83">
        <v>10</v>
      </c>
      <c r="AC15" s="93"/>
      <c r="AD15" s="85"/>
      <c r="AE15" s="90">
        <f t="shared" ref="AE15:AE17" si="14">AB15/100</f>
        <v>0.1</v>
      </c>
      <c r="AF15" s="70">
        <f t="shared" ref="AF15:AF17" si="15">(AB15*$D$2)/1000</f>
        <v>2.36</v>
      </c>
      <c r="AG15" s="88"/>
      <c r="AH15" s="309"/>
      <c r="AI15" s="291"/>
      <c r="AJ15" s="291"/>
      <c r="AK15" s="291"/>
      <c r="AL15" s="291"/>
      <c r="AM15" s="291"/>
      <c r="AN15" s="291"/>
      <c r="AO15" s="310"/>
      <c r="AP15" s="2"/>
      <c r="AQ15" s="2"/>
      <c r="AR15" s="2"/>
    </row>
    <row r="16" spans="1:44" ht="13.5" customHeight="1">
      <c r="A16" s="309"/>
      <c r="B16" s="95" t="s">
        <v>102</v>
      </c>
      <c r="C16" s="82" t="s">
        <v>123</v>
      </c>
      <c r="D16" s="83">
        <v>80</v>
      </c>
      <c r="E16" s="93"/>
      <c r="F16" s="85"/>
      <c r="G16" s="90">
        <f t="shared" si="10"/>
        <v>0.8</v>
      </c>
      <c r="H16" s="70">
        <f t="shared" si="11"/>
        <v>18.88</v>
      </c>
      <c r="I16" s="88"/>
      <c r="J16" s="95" t="s">
        <v>124</v>
      </c>
      <c r="K16" s="82" t="s">
        <v>125</v>
      </c>
      <c r="L16" s="83">
        <v>1</v>
      </c>
      <c r="M16" s="93"/>
      <c r="N16" s="99"/>
      <c r="O16" s="94">
        <f t="shared" si="12"/>
        <v>0.01</v>
      </c>
      <c r="P16" s="70">
        <f t="shared" si="13"/>
        <v>0.23599999999999999</v>
      </c>
      <c r="Q16" s="88"/>
      <c r="R16" s="81" t="s">
        <v>126</v>
      </c>
      <c r="S16" s="134" t="s">
        <v>32</v>
      </c>
      <c r="T16" s="90">
        <v>40</v>
      </c>
      <c r="U16" s="85"/>
      <c r="V16" s="83">
        <f>T16/55</f>
        <v>0.72727272727272729</v>
      </c>
      <c r="W16" s="99"/>
      <c r="X16" s="70">
        <f t="shared" si="7"/>
        <v>9.44</v>
      </c>
      <c r="Y16" s="88"/>
      <c r="Z16" s="95" t="s">
        <v>127</v>
      </c>
      <c r="AA16" s="82" t="s">
        <v>128</v>
      </c>
      <c r="AB16" s="83">
        <v>80</v>
      </c>
      <c r="AC16" s="93"/>
      <c r="AD16" s="85"/>
      <c r="AE16" s="90">
        <f t="shared" si="14"/>
        <v>0.8</v>
      </c>
      <c r="AF16" s="70">
        <f t="shared" si="15"/>
        <v>18.88</v>
      </c>
      <c r="AG16" s="88"/>
      <c r="AH16" s="309"/>
      <c r="AI16" s="291"/>
      <c r="AJ16" s="291"/>
      <c r="AK16" s="291"/>
      <c r="AL16" s="291"/>
      <c r="AM16" s="291"/>
      <c r="AN16" s="291"/>
      <c r="AO16" s="310"/>
      <c r="AP16" s="2"/>
      <c r="AQ16" s="2"/>
      <c r="AR16" s="2"/>
    </row>
    <row r="17" spans="1:44" ht="13.5" customHeight="1">
      <c r="A17" s="309"/>
      <c r="B17" s="95" t="s">
        <v>129</v>
      </c>
      <c r="C17" s="82" t="s">
        <v>130</v>
      </c>
      <c r="D17" s="83">
        <v>5</v>
      </c>
      <c r="E17" s="93"/>
      <c r="F17" s="85"/>
      <c r="G17" s="90">
        <f t="shared" si="10"/>
        <v>0.05</v>
      </c>
      <c r="H17" s="70">
        <f t="shared" si="11"/>
        <v>1.18</v>
      </c>
      <c r="I17" s="88"/>
      <c r="J17" s="95" t="s">
        <v>131</v>
      </c>
      <c r="K17" s="82" t="s">
        <v>132</v>
      </c>
      <c r="L17" s="83">
        <v>20</v>
      </c>
      <c r="M17" s="135">
        <f>L17/35</f>
        <v>0.5714285714285714</v>
      </c>
      <c r="N17" s="93"/>
      <c r="O17" s="94"/>
      <c r="P17" s="70">
        <f t="shared" si="13"/>
        <v>4.72</v>
      </c>
      <c r="Q17" s="88"/>
      <c r="R17" s="95" t="s">
        <v>133</v>
      </c>
      <c r="S17" s="134"/>
      <c r="T17" s="90"/>
      <c r="U17" s="85"/>
      <c r="V17" s="83"/>
      <c r="W17" s="99"/>
      <c r="X17" s="70"/>
      <c r="Y17" s="88"/>
      <c r="Z17" s="95" t="s">
        <v>134</v>
      </c>
      <c r="AA17" s="82" t="s">
        <v>130</v>
      </c>
      <c r="AB17" s="83">
        <v>5</v>
      </c>
      <c r="AC17" s="93"/>
      <c r="AD17" s="85"/>
      <c r="AE17" s="90">
        <f t="shared" si="14"/>
        <v>0.05</v>
      </c>
      <c r="AF17" s="70">
        <f t="shared" si="15"/>
        <v>1.18</v>
      </c>
      <c r="AG17" s="88"/>
      <c r="AH17" s="309"/>
      <c r="AI17" s="291"/>
      <c r="AJ17" s="291"/>
      <c r="AK17" s="291"/>
      <c r="AL17" s="291"/>
      <c r="AM17" s="291"/>
      <c r="AN17" s="291"/>
      <c r="AO17" s="310"/>
      <c r="AP17" s="2"/>
      <c r="AQ17" s="2"/>
      <c r="AR17" s="2"/>
    </row>
    <row r="18" spans="1:44" ht="13.5" customHeight="1">
      <c r="A18" s="309"/>
      <c r="B18" s="95" t="s">
        <v>135</v>
      </c>
      <c r="C18" s="136"/>
      <c r="D18" s="77"/>
      <c r="E18" s="83"/>
      <c r="F18" s="83"/>
      <c r="G18" s="90"/>
      <c r="H18" s="70"/>
      <c r="I18" s="88"/>
      <c r="J18" s="95" t="s">
        <v>136</v>
      </c>
      <c r="K18" s="82"/>
      <c r="L18" s="83"/>
      <c r="M18" s="137"/>
      <c r="N18" s="93"/>
      <c r="O18" s="94"/>
      <c r="P18" s="70"/>
      <c r="Q18" s="88"/>
      <c r="R18" s="95"/>
      <c r="S18" s="134"/>
      <c r="T18" s="90"/>
      <c r="U18" s="85"/>
      <c r="V18" s="83"/>
      <c r="W18" s="99"/>
      <c r="X18" s="70"/>
      <c r="Y18" s="138"/>
      <c r="Z18" s="95" t="s">
        <v>137</v>
      </c>
      <c r="AA18" s="136"/>
      <c r="AB18" s="77"/>
      <c r="AC18" s="83"/>
      <c r="AD18" s="83"/>
      <c r="AE18" s="90"/>
      <c r="AF18" s="70"/>
      <c r="AG18" s="88"/>
      <c r="AH18" s="309"/>
      <c r="AI18" s="291"/>
      <c r="AJ18" s="291"/>
      <c r="AK18" s="291"/>
      <c r="AL18" s="291"/>
      <c r="AM18" s="291"/>
      <c r="AN18" s="291"/>
      <c r="AO18" s="310"/>
      <c r="AP18" s="2"/>
      <c r="AQ18" s="2"/>
      <c r="AR18" s="2"/>
    </row>
    <row r="19" spans="1:44" ht="13.5" customHeight="1">
      <c r="A19" s="309"/>
      <c r="B19" s="95" t="s">
        <v>138</v>
      </c>
      <c r="C19" s="139"/>
      <c r="D19" s="140"/>
      <c r="E19" s="90"/>
      <c r="F19" s="83"/>
      <c r="G19" s="93"/>
      <c r="H19" s="109"/>
      <c r="I19" s="88"/>
      <c r="J19" s="119" t="s">
        <v>139</v>
      </c>
      <c r="K19" s="141"/>
      <c r="L19" s="90"/>
      <c r="M19" s="112"/>
      <c r="N19" s="83"/>
      <c r="O19" s="94"/>
      <c r="P19" s="70"/>
      <c r="Q19" s="88"/>
      <c r="R19" s="142"/>
      <c r="S19" s="143"/>
      <c r="T19" s="96"/>
      <c r="U19" s="93"/>
      <c r="V19" s="83"/>
      <c r="W19" s="94"/>
      <c r="X19" s="109"/>
      <c r="Y19" s="88"/>
      <c r="Z19" s="95" t="s">
        <v>138</v>
      </c>
      <c r="AA19" s="139"/>
      <c r="AB19" s="140"/>
      <c r="AC19" s="90"/>
      <c r="AD19" s="83"/>
      <c r="AE19" s="93"/>
      <c r="AF19" s="109"/>
      <c r="AG19" s="88"/>
      <c r="AH19" s="309"/>
      <c r="AI19" s="291"/>
      <c r="AJ19" s="291"/>
      <c r="AK19" s="291"/>
      <c r="AL19" s="291"/>
      <c r="AM19" s="291"/>
      <c r="AN19" s="291"/>
      <c r="AO19" s="310"/>
      <c r="AP19" s="2"/>
      <c r="AQ19" s="2"/>
      <c r="AR19" s="2"/>
    </row>
    <row r="20" spans="1:44" ht="13.5" customHeight="1">
      <c r="A20" s="311"/>
      <c r="B20" s="144" t="s">
        <v>139</v>
      </c>
      <c r="C20" s="145"/>
      <c r="D20" s="103"/>
      <c r="E20" s="103"/>
      <c r="F20" s="103"/>
      <c r="G20" s="103"/>
      <c r="H20" s="70"/>
      <c r="I20" s="88"/>
      <c r="J20" s="85"/>
      <c r="K20" s="82"/>
      <c r="L20" s="83"/>
      <c r="M20" s="83"/>
      <c r="N20" s="83"/>
      <c r="O20" s="90"/>
      <c r="P20" s="70"/>
      <c r="Q20" s="88"/>
      <c r="R20" s="146" t="s">
        <v>114</v>
      </c>
      <c r="S20" s="143"/>
      <c r="T20" s="96"/>
      <c r="U20" s="93"/>
      <c r="V20" s="83"/>
      <c r="W20" s="94"/>
      <c r="X20" s="109"/>
      <c r="Y20" s="88"/>
      <c r="Z20" s="144" t="s">
        <v>139</v>
      </c>
      <c r="AA20" s="145"/>
      <c r="AB20" s="103"/>
      <c r="AC20" s="103"/>
      <c r="AD20" s="103"/>
      <c r="AE20" s="103"/>
      <c r="AF20" s="70"/>
      <c r="AG20" s="88"/>
      <c r="AH20" s="309"/>
      <c r="AI20" s="291"/>
      <c r="AJ20" s="291"/>
      <c r="AK20" s="291"/>
      <c r="AL20" s="291"/>
      <c r="AM20" s="291"/>
      <c r="AN20" s="291"/>
      <c r="AO20" s="310"/>
      <c r="AP20" s="2"/>
      <c r="AQ20" s="2"/>
      <c r="AR20" s="2"/>
    </row>
    <row r="21" spans="1:44" ht="13.5" customHeight="1">
      <c r="A21" s="317" t="s">
        <v>140</v>
      </c>
      <c r="B21" s="147" t="s">
        <v>141</v>
      </c>
      <c r="C21" s="106" t="s">
        <v>142</v>
      </c>
      <c r="D21" s="98">
        <v>75</v>
      </c>
      <c r="E21" s="103"/>
      <c r="F21" s="103"/>
      <c r="G21" s="90">
        <f>D21/100</f>
        <v>0.75</v>
      </c>
      <c r="H21" s="70">
        <f>(D21*$D$2)/1000</f>
        <v>17.7</v>
      </c>
      <c r="I21" s="88"/>
      <c r="J21" s="148" t="s">
        <v>143</v>
      </c>
      <c r="K21" s="106" t="s">
        <v>144</v>
      </c>
      <c r="L21" s="149">
        <v>75</v>
      </c>
      <c r="M21" s="85"/>
      <c r="N21" s="150"/>
      <c r="O21" s="94">
        <f>L21/100</f>
        <v>0.75</v>
      </c>
      <c r="P21" s="151">
        <f>(L21*$D$2)/1000</f>
        <v>17.7</v>
      </c>
      <c r="Q21" s="129"/>
      <c r="R21" s="152"/>
      <c r="S21" s="106"/>
      <c r="T21" s="98"/>
      <c r="U21" s="103"/>
      <c r="V21" s="103"/>
      <c r="W21" s="90"/>
      <c r="X21" s="70"/>
      <c r="Y21" s="88"/>
      <c r="Z21" s="152" t="s">
        <v>141</v>
      </c>
      <c r="AA21" s="106" t="s">
        <v>142</v>
      </c>
      <c r="AB21" s="98">
        <v>75</v>
      </c>
      <c r="AC21" s="103"/>
      <c r="AD21" s="103"/>
      <c r="AE21" s="90">
        <f>AB21/100</f>
        <v>0.75</v>
      </c>
      <c r="AF21" s="70">
        <f>(AB21*$D$2)/1000</f>
        <v>17.7</v>
      </c>
      <c r="AG21" s="88"/>
      <c r="AH21" s="309"/>
      <c r="AI21" s="291"/>
      <c r="AJ21" s="291"/>
      <c r="AK21" s="291"/>
      <c r="AL21" s="291"/>
      <c r="AM21" s="291"/>
      <c r="AN21" s="291"/>
      <c r="AO21" s="310"/>
      <c r="AP21" s="2"/>
      <c r="AQ21" s="2"/>
      <c r="AR21" s="2"/>
    </row>
    <row r="22" spans="1:44" ht="13.5" customHeight="1">
      <c r="A22" s="309"/>
      <c r="B22" s="148" t="s">
        <v>145</v>
      </c>
      <c r="C22" s="314" t="s">
        <v>146</v>
      </c>
      <c r="D22" s="83"/>
      <c r="E22" s="83"/>
      <c r="F22" s="83"/>
      <c r="G22" s="90"/>
      <c r="H22" s="70"/>
      <c r="I22" s="88"/>
      <c r="J22" s="148" t="s">
        <v>147</v>
      </c>
      <c r="K22" s="314" t="s">
        <v>146</v>
      </c>
      <c r="L22" s="83"/>
      <c r="M22" s="83"/>
      <c r="N22" s="83"/>
      <c r="O22" s="90"/>
      <c r="P22" s="70"/>
      <c r="Q22" s="88"/>
      <c r="R22" s="152"/>
      <c r="S22" s="314"/>
      <c r="T22" s="83"/>
      <c r="U22" s="83"/>
      <c r="V22" s="83"/>
      <c r="W22" s="90"/>
      <c r="X22" s="70"/>
      <c r="Y22" s="88"/>
      <c r="Z22" s="152" t="s">
        <v>145</v>
      </c>
      <c r="AA22" s="314" t="s">
        <v>146</v>
      </c>
      <c r="AB22" s="83"/>
      <c r="AC22" s="83"/>
      <c r="AD22" s="83"/>
      <c r="AE22" s="90"/>
      <c r="AF22" s="70"/>
      <c r="AG22" s="88"/>
      <c r="AH22" s="309"/>
      <c r="AI22" s="291"/>
      <c r="AJ22" s="291"/>
      <c r="AK22" s="291"/>
      <c r="AL22" s="291"/>
      <c r="AM22" s="291"/>
      <c r="AN22" s="291"/>
      <c r="AO22" s="310"/>
      <c r="AP22" s="2"/>
      <c r="AQ22" s="2"/>
      <c r="AR22" s="2"/>
    </row>
    <row r="23" spans="1:44" ht="13.5" customHeight="1">
      <c r="A23" s="309"/>
      <c r="B23" s="148" t="s">
        <v>148</v>
      </c>
      <c r="C23" s="303"/>
      <c r="D23" s="83"/>
      <c r="E23" s="83"/>
      <c r="F23" s="103"/>
      <c r="G23" s="90"/>
      <c r="H23" s="70"/>
      <c r="I23" s="88"/>
      <c r="J23" s="148" t="s">
        <v>148</v>
      </c>
      <c r="K23" s="303"/>
      <c r="L23" s="98"/>
      <c r="M23" s="83"/>
      <c r="N23" s="103"/>
      <c r="O23" s="90"/>
      <c r="P23" s="70"/>
      <c r="Q23" s="88"/>
      <c r="R23" s="152"/>
      <c r="S23" s="303"/>
      <c r="T23" s="83"/>
      <c r="U23" s="83"/>
      <c r="V23" s="103"/>
      <c r="W23" s="90"/>
      <c r="X23" s="70"/>
      <c r="Y23" s="88"/>
      <c r="Z23" s="152" t="s">
        <v>148</v>
      </c>
      <c r="AA23" s="303"/>
      <c r="AB23" s="83"/>
      <c r="AC23" s="83"/>
      <c r="AD23" s="103"/>
      <c r="AE23" s="90"/>
      <c r="AF23" s="70"/>
      <c r="AG23" s="88"/>
      <c r="AH23" s="309"/>
      <c r="AI23" s="291"/>
      <c r="AJ23" s="291"/>
      <c r="AK23" s="291"/>
      <c r="AL23" s="291"/>
      <c r="AM23" s="291"/>
      <c r="AN23" s="291"/>
      <c r="AO23" s="310"/>
      <c r="AP23" s="2"/>
      <c r="AQ23" s="2"/>
      <c r="AR23" s="2"/>
    </row>
    <row r="24" spans="1:44" ht="13.5" customHeight="1">
      <c r="A24" s="311"/>
      <c r="B24" s="85" t="s">
        <v>138</v>
      </c>
      <c r="C24" s="304"/>
      <c r="D24" s="83"/>
      <c r="E24" s="83"/>
      <c r="F24" s="83"/>
      <c r="G24" s="90"/>
      <c r="H24" s="70"/>
      <c r="I24" s="88"/>
      <c r="J24" s="85" t="s">
        <v>138</v>
      </c>
      <c r="K24" s="304"/>
      <c r="L24" s="83"/>
      <c r="M24" s="83"/>
      <c r="N24" s="83"/>
      <c r="O24" s="90"/>
      <c r="P24" s="70"/>
      <c r="Q24" s="88"/>
      <c r="R24" s="153"/>
      <c r="S24" s="304"/>
      <c r="T24" s="83"/>
      <c r="U24" s="83"/>
      <c r="V24" s="83"/>
      <c r="W24" s="90"/>
      <c r="X24" s="70"/>
      <c r="Y24" s="88"/>
      <c r="Z24" s="153" t="s">
        <v>138</v>
      </c>
      <c r="AA24" s="304"/>
      <c r="AB24" s="83"/>
      <c r="AC24" s="83"/>
      <c r="AD24" s="83"/>
      <c r="AE24" s="90"/>
      <c r="AF24" s="70"/>
      <c r="AG24" s="88"/>
      <c r="AH24" s="309"/>
      <c r="AI24" s="291"/>
      <c r="AJ24" s="291"/>
      <c r="AK24" s="291"/>
      <c r="AL24" s="291"/>
      <c r="AM24" s="291"/>
      <c r="AN24" s="291"/>
      <c r="AO24" s="310"/>
      <c r="AP24" s="2"/>
      <c r="AQ24" s="2"/>
      <c r="AR24" s="2"/>
    </row>
    <row r="25" spans="1:44" ht="13.5" customHeight="1">
      <c r="A25" s="317" t="s">
        <v>8</v>
      </c>
      <c r="B25" s="154" t="s">
        <v>149</v>
      </c>
      <c r="C25" s="82" t="s">
        <v>115</v>
      </c>
      <c r="D25" s="90">
        <v>2</v>
      </c>
      <c r="E25" s="155"/>
      <c r="F25" s="69"/>
      <c r="G25" s="90">
        <f t="shared" ref="G25:G27" si="16">D25/100</f>
        <v>0.02</v>
      </c>
      <c r="H25" s="70">
        <f t="shared" ref="H25:H31" si="17">(D25*$D$2)/1000</f>
        <v>0.47199999999999998</v>
      </c>
      <c r="I25" s="88"/>
      <c r="J25" s="156" t="s">
        <v>150</v>
      </c>
      <c r="K25" s="157" t="s">
        <v>151</v>
      </c>
      <c r="L25" s="98">
        <v>3</v>
      </c>
      <c r="M25" s="103"/>
      <c r="N25" s="103"/>
      <c r="O25" s="90">
        <f>L25*10/100</f>
        <v>0.3</v>
      </c>
      <c r="P25" s="70">
        <f t="shared" ref="P25:P26" si="18">(L25*$D$2)/1000</f>
        <v>0.70799999999999996</v>
      </c>
      <c r="Q25" s="158"/>
      <c r="R25" s="81"/>
      <c r="S25" s="134"/>
      <c r="T25" s="90"/>
      <c r="U25" s="85"/>
      <c r="V25" s="83"/>
      <c r="W25" s="99"/>
      <c r="X25" s="70"/>
      <c r="Y25" s="88"/>
      <c r="Z25" s="95" t="s">
        <v>152</v>
      </c>
      <c r="AA25" s="113" t="s">
        <v>96</v>
      </c>
      <c r="AB25" s="77">
        <v>12</v>
      </c>
      <c r="AC25" s="99"/>
      <c r="AD25" s="114">
        <f>AB25*0.7/35</f>
        <v>0.23999999999999996</v>
      </c>
      <c r="AE25" s="90"/>
      <c r="AF25" s="109">
        <f t="shared" ref="AF25:AF26" si="19">(AB25*$D$2)/1000</f>
        <v>2.8319999999999999</v>
      </c>
      <c r="AG25" s="88"/>
      <c r="AH25" s="309"/>
      <c r="AI25" s="291"/>
      <c r="AJ25" s="291"/>
      <c r="AK25" s="291"/>
      <c r="AL25" s="291"/>
      <c r="AM25" s="291"/>
      <c r="AN25" s="291"/>
      <c r="AO25" s="310"/>
      <c r="AP25" s="2"/>
      <c r="AQ25" s="2"/>
      <c r="AR25" s="2"/>
    </row>
    <row r="26" spans="1:44" ht="13.5" customHeight="1">
      <c r="A26" s="309"/>
      <c r="B26" s="159" t="s">
        <v>153</v>
      </c>
      <c r="C26" s="160" t="s">
        <v>154</v>
      </c>
      <c r="D26" s="90">
        <v>5</v>
      </c>
      <c r="E26" s="77"/>
      <c r="F26" s="77"/>
      <c r="G26" s="90">
        <f t="shared" si="16"/>
        <v>0.05</v>
      </c>
      <c r="H26" s="70">
        <f t="shared" si="17"/>
        <v>1.18</v>
      </c>
      <c r="I26" s="88"/>
      <c r="J26" s="161" t="s">
        <v>155</v>
      </c>
      <c r="K26" s="157" t="s">
        <v>156</v>
      </c>
      <c r="L26" s="69">
        <v>15</v>
      </c>
      <c r="M26" s="162"/>
      <c r="N26" s="83">
        <f>L26*0.9/55</f>
        <v>0.24545454545454545</v>
      </c>
      <c r="O26" s="162"/>
      <c r="P26" s="70">
        <f t="shared" si="18"/>
        <v>3.54</v>
      </c>
      <c r="Q26" s="158"/>
      <c r="R26" s="95"/>
      <c r="S26" s="134"/>
      <c r="T26" s="90"/>
      <c r="U26" s="85"/>
      <c r="V26" s="83"/>
      <c r="W26" s="99"/>
      <c r="X26" s="70"/>
      <c r="Y26" s="163"/>
      <c r="Z26" s="95" t="s">
        <v>157</v>
      </c>
      <c r="AA26" s="106" t="s">
        <v>158</v>
      </c>
      <c r="AB26" s="90">
        <v>20</v>
      </c>
      <c r="AC26" s="164"/>
      <c r="AD26" s="69"/>
      <c r="AE26" s="90">
        <f>AB26/100</f>
        <v>0.2</v>
      </c>
      <c r="AF26" s="109">
        <f t="shared" si="19"/>
        <v>4.72</v>
      </c>
      <c r="AG26" s="163"/>
      <c r="AH26" s="309"/>
      <c r="AI26" s="291"/>
      <c r="AJ26" s="291"/>
      <c r="AK26" s="291"/>
      <c r="AL26" s="291"/>
      <c r="AM26" s="291"/>
      <c r="AN26" s="291"/>
      <c r="AO26" s="310"/>
      <c r="AP26" s="2"/>
      <c r="AQ26" s="2"/>
      <c r="AR26" s="2"/>
    </row>
    <row r="27" spans="1:44" ht="13.5" customHeight="1">
      <c r="A27" s="309"/>
      <c r="B27" s="159" t="s">
        <v>8</v>
      </c>
      <c r="C27" s="102" t="s">
        <v>159</v>
      </c>
      <c r="D27" s="90">
        <v>10</v>
      </c>
      <c r="E27" s="77"/>
      <c r="F27" s="77"/>
      <c r="G27" s="90">
        <f t="shared" si="16"/>
        <v>0.1</v>
      </c>
      <c r="H27" s="70">
        <f t="shared" si="17"/>
        <v>2.36</v>
      </c>
      <c r="I27" s="71"/>
      <c r="J27" s="161" t="s">
        <v>133</v>
      </c>
      <c r="K27" s="157"/>
      <c r="L27" s="69"/>
      <c r="M27" s="164"/>
      <c r="N27" s="69"/>
      <c r="O27" s="90"/>
      <c r="P27" s="64"/>
      <c r="Q27" s="165"/>
      <c r="R27" s="142"/>
      <c r="S27" s="166"/>
      <c r="T27" s="96"/>
      <c r="U27" s="93"/>
      <c r="V27" s="83"/>
      <c r="W27" s="94"/>
      <c r="X27" s="109"/>
      <c r="Y27" s="88"/>
      <c r="Z27" s="95" t="s">
        <v>101</v>
      </c>
      <c r="AA27" s="131"/>
      <c r="AB27" s="103"/>
      <c r="AC27" s="164"/>
      <c r="AD27" s="69"/>
      <c r="AE27" s="69"/>
      <c r="AF27" s="167"/>
      <c r="AG27" s="88"/>
      <c r="AH27" s="309"/>
      <c r="AI27" s="291"/>
      <c r="AJ27" s="291"/>
      <c r="AK27" s="291"/>
      <c r="AL27" s="291"/>
      <c r="AM27" s="291"/>
      <c r="AN27" s="291"/>
      <c r="AO27" s="310"/>
      <c r="AP27" s="2"/>
      <c r="AQ27" s="2"/>
      <c r="AR27" s="2"/>
    </row>
    <row r="28" spans="1:44" ht="13.5" customHeight="1">
      <c r="A28" s="309"/>
      <c r="B28" s="159"/>
      <c r="C28" s="102" t="s">
        <v>160</v>
      </c>
      <c r="D28" s="168">
        <v>15</v>
      </c>
      <c r="E28" s="77"/>
      <c r="F28" s="77">
        <f>D28/140</f>
        <v>0.10714285714285714</v>
      </c>
      <c r="G28" s="77"/>
      <c r="H28" s="70">
        <f t="shared" si="17"/>
        <v>3.54</v>
      </c>
      <c r="I28" s="76"/>
      <c r="J28" s="169" t="s">
        <v>129</v>
      </c>
      <c r="K28" s="157"/>
      <c r="L28" s="69"/>
      <c r="M28" s="164"/>
      <c r="N28" s="69"/>
      <c r="O28" s="69"/>
      <c r="P28" s="167"/>
      <c r="Q28" s="170"/>
      <c r="R28" s="142"/>
      <c r="S28" s="166"/>
      <c r="T28" s="96"/>
      <c r="U28" s="93"/>
      <c r="V28" s="83"/>
      <c r="W28" s="94"/>
      <c r="X28" s="109"/>
      <c r="Y28" s="88"/>
      <c r="Z28" s="95" t="s">
        <v>99</v>
      </c>
      <c r="AA28" s="131"/>
      <c r="AB28" s="103"/>
      <c r="AC28" s="164"/>
      <c r="AD28" s="69"/>
      <c r="AE28" s="69"/>
      <c r="AF28" s="167"/>
      <c r="AG28" s="88"/>
      <c r="AH28" s="309"/>
      <c r="AI28" s="291"/>
      <c r="AJ28" s="291"/>
      <c r="AK28" s="291"/>
      <c r="AL28" s="291"/>
      <c r="AM28" s="291"/>
      <c r="AN28" s="291"/>
      <c r="AO28" s="310"/>
      <c r="AP28" s="2"/>
      <c r="AQ28" s="2"/>
      <c r="AR28" s="2"/>
    </row>
    <row r="29" spans="1:44" ht="13.5" customHeight="1">
      <c r="A29" s="309"/>
      <c r="B29" s="119"/>
      <c r="C29" s="102" t="s">
        <v>161</v>
      </c>
      <c r="D29" s="90">
        <v>1</v>
      </c>
      <c r="E29" s="69"/>
      <c r="F29" s="69"/>
      <c r="G29" s="77"/>
      <c r="H29" s="70">
        <f t="shared" si="17"/>
        <v>0.23599999999999999</v>
      </c>
      <c r="I29" s="71"/>
      <c r="J29" s="169" t="s">
        <v>8</v>
      </c>
      <c r="K29" s="157"/>
      <c r="L29" s="69"/>
      <c r="M29" s="132"/>
      <c r="N29" s="69"/>
      <c r="O29" s="171"/>
      <c r="P29" s="172"/>
      <c r="Q29" s="165"/>
      <c r="R29" s="159"/>
      <c r="S29" s="166"/>
      <c r="T29" s="96"/>
      <c r="U29" s="93"/>
      <c r="V29" s="83"/>
      <c r="W29" s="94"/>
      <c r="X29" s="109"/>
      <c r="Y29" s="173"/>
      <c r="Z29" s="142" t="s">
        <v>8</v>
      </c>
      <c r="AA29" s="131"/>
      <c r="AB29" s="103"/>
      <c r="AC29" s="132"/>
      <c r="AD29" s="69"/>
      <c r="AE29" s="171"/>
      <c r="AF29" s="174"/>
      <c r="AG29" s="173"/>
      <c r="AH29" s="309"/>
      <c r="AI29" s="291"/>
      <c r="AJ29" s="291"/>
      <c r="AK29" s="291"/>
      <c r="AL29" s="291"/>
      <c r="AM29" s="291"/>
      <c r="AN29" s="291"/>
      <c r="AO29" s="310"/>
      <c r="AP29" s="2"/>
      <c r="AQ29" s="2"/>
      <c r="AR29" s="2"/>
    </row>
    <row r="30" spans="1:44" ht="13.5" customHeight="1">
      <c r="A30" s="309"/>
      <c r="B30" s="159"/>
      <c r="C30" s="175" t="s">
        <v>162</v>
      </c>
      <c r="D30" s="90">
        <v>3</v>
      </c>
      <c r="E30" s="69"/>
      <c r="F30" s="69">
        <f>D30*0.9/55</f>
        <v>4.9090909090909095E-2</v>
      </c>
      <c r="G30" s="69"/>
      <c r="H30" s="70">
        <f t="shared" si="17"/>
        <v>0.70799999999999996</v>
      </c>
      <c r="I30" s="173"/>
      <c r="J30" s="95"/>
      <c r="K30" s="102"/>
      <c r="L30" s="90"/>
      <c r="M30" s="69"/>
      <c r="N30" s="69"/>
      <c r="O30" s="77"/>
      <c r="P30" s="70"/>
      <c r="Q30" s="165"/>
      <c r="R30" s="176"/>
      <c r="S30" s="177"/>
      <c r="T30" s="98"/>
      <c r="U30" s="103"/>
      <c r="V30" s="103"/>
      <c r="W30" s="90"/>
      <c r="X30" s="70"/>
      <c r="Y30" s="71"/>
      <c r="Z30" s="142"/>
      <c r="AA30" s="131"/>
      <c r="AB30" s="103"/>
      <c r="AC30" s="132"/>
      <c r="AD30" s="69"/>
      <c r="AE30" s="171"/>
      <c r="AF30" s="174"/>
      <c r="AG30" s="178"/>
      <c r="AH30" s="309"/>
      <c r="AI30" s="291"/>
      <c r="AJ30" s="291"/>
      <c r="AK30" s="291"/>
      <c r="AL30" s="291"/>
      <c r="AM30" s="291"/>
      <c r="AN30" s="291"/>
      <c r="AO30" s="310"/>
      <c r="AP30" s="2"/>
      <c r="AQ30" s="2"/>
      <c r="AR30" s="2"/>
    </row>
    <row r="31" spans="1:44" ht="13.5" customHeight="1">
      <c r="A31" s="309"/>
      <c r="B31" s="142"/>
      <c r="C31" s="131" t="s">
        <v>121</v>
      </c>
      <c r="D31" s="103">
        <v>5</v>
      </c>
      <c r="E31" s="132"/>
      <c r="F31" s="69"/>
      <c r="G31" s="90">
        <f>D31/100</f>
        <v>0.05</v>
      </c>
      <c r="H31" s="172">
        <f t="shared" si="17"/>
        <v>1.18</v>
      </c>
      <c r="I31" s="178"/>
      <c r="J31" s="169"/>
      <c r="K31" s="175"/>
      <c r="L31" s="90"/>
      <c r="M31" s="69"/>
      <c r="N31" s="69"/>
      <c r="O31" s="69"/>
      <c r="P31" s="70"/>
      <c r="Q31" s="72"/>
      <c r="R31" s="169"/>
      <c r="S31" s="179"/>
      <c r="T31" s="180"/>
      <c r="U31" s="132"/>
      <c r="V31" s="69"/>
      <c r="W31" s="171"/>
      <c r="X31" s="172"/>
      <c r="Y31" s="71"/>
      <c r="Z31" s="169"/>
      <c r="AA31" s="157"/>
      <c r="AB31" s="69"/>
      <c r="AC31" s="132"/>
      <c r="AD31" s="69"/>
      <c r="AE31" s="171"/>
      <c r="AF31" s="174"/>
      <c r="AG31" s="71"/>
      <c r="AH31" s="309"/>
      <c r="AI31" s="291"/>
      <c r="AJ31" s="291"/>
      <c r="AK31" s="291"/>
      <c r="AL31" s="291"/>
      <c r="AM31" s="291"/>
      <c r="AN31" s="291"/>
      <c r="AO31" s="310"/>
      <c r="AP31" s="2"/>
      <c r="AQ31" s="2"/>
      <c r="AR31" s="2"/>
    </row>
    <row r="32" spans="1:44" ht="13.5" customHeight="1">
      <c r="A32" s="311"/>
      <c r="B32" s="144" t="s">
        <v>111</v>
      </c>
      <c r="C32" s="181"/>
      <c r="D32" s="182"/>
      <c r="E32" s="69"/>
      <c r="F32" s="69"/>
      <c r="G32" s="69"/>
      <c r="H32" s="70"/>
      <c r="I32" s="178"/>
      <c r="J32" s="144" t="s">
        <v>111</v>
      </c>
      <c r="K32" s="183"/>
      <c r="L32" s="184"/>
      <c r="M32" s="69"/>
      <c r="N32" s="69"/>
      <c r="O32" s="69"/>
      <c r="P32" s="70"/>
      <c r="Q32" s="72"/>
      <c r="R32" s="144"/>
      <c r="S32" s="185"/>
      <c r="T32" s="180"/>
      <c r="U32" s="186"/>
      <c r="V32" s="186"/>
      <c r="W32" s="186"/>
      <c r="X32" s="187"/>
      <c r="Y32" s="188"/>
      <c r="Z32" s="144" t="s">
        <v>111</v>
      </c>
      <c r="AA32" s="183" t="s">
        <v>163</v>
      </c>
      <c r="AB32" s="184">
        <v>1</v>
      </c>
      <c r="AC32" s="189"/>
      <c r="AD32" s="189"/>
      <c r="AE32" s="189"/>
      <c r="AF32" s="190"/>
      <c r="AG32" s="188"/>
      <c r="AH32" s="311"/>
      <c r="AI32" s="312"/>
      <c r="AJ32" s="312"/>
      <c r="AK32" s="312"/>
      <c r="AL32" s="312"/>
      <c r="AM32" s="312"/>
      <c r="AN32" s="312"/>
      <c r="AO32" s="313"/>
      <c r="AP32" s="191"/>
      <c r="AQ32" s="191"/>
      <c r="AR32" s="2"/>
    </row>
    <row r="33" spans="1:44" ht="13.5" customHeight="1">
      <c r="A33" s="192"/>
      <c r="B33" s="302" t="s">
        <v>164</v>
      </c>
      <c r="C33" s="193" t="s">
        <v>165</v>
      </c>
      <c r="D33" s="194"/>
      <c r="E33" s="195"/>
      <c r="F33" s="195"/>
      <c r="G33" s="195"/>
      <c r="H33" s="196" t="s">
        <v>166</v>
      </c>
      <c r="I33" s="196" t="s">
        <v>167</v>
      </c>
      <c r="J33" s="302" t="s">
        <v>164</v>
      </c>
      <c r="K33" s="193" t="s">
        <v>165</v>
      </c>
      <c r="L33" s="197"/>
      <c r="M33" s="195"/>
      <c r="N33" s="195"/>
      <c r="O33" s="195"/>
      <c r="P33" s="196" t="s">
        <v>166</v>
      </c>
      <c r="Q33" s="196" t="s">
        <v>167</v>
      </c>
      <c r="R33" s="302" t="s">
        <v>164</v>
      </c>
      <c r="S33" s="193" t="s">
        <v>165</v>
      </c>
      <c r="T33" s="194"/>
      <c r="U33" s="195"/>
      <c r="V33" s="195"/>
      <c r="W33" s="195"/>
      <c r="X33" s="196" t="s">
        <v>166</v>
      </c>
      <c r="Y33" s="196" t="s">
        <v>167</v>
      </c>
      <c r="Z33" s="302" t="s">
        <v>164</v>
      </c>
      <c r="AA33" s="193" t="s">
        <v>165</v>
      </c>
      <c r="AB33" s="194"/>
      <c r="AC33" s="195"/>
      <c r="AD33" s="195"/>
      <c r="AE33" s="195"/>
      <c r="AF33" s="196" t="s">
        <v>166</v>
      </c>
      <c r="AG33" s="196" t="s">
        <v>167</v>
      </c>
      <c r="AH33" s="302" t="s">
        <v>164</v>
      </c>
      <c r="AI33" s="193" t="s">
        <v>165</v>
      </c>
      <c r="AJ33" s="194"/>
      <c r="AK33" s="195"/>
      <c r="AL33" s="195"/>
      <c r="AM33" s="195"/>
      <c r="AN33" s="196" t="s">
        <v>166</v>
      </c>
      <c r="AO33" s="196" t="s">
        <v>167</v>
      </c>
      <c r="AP33" s="191"/>
      <c r="AQ33" s="191"/>
      <c r="AR33" s="2"/>
    </row>
    <row r="34" spans="1:44" ht="13.5" customHeight="1">
      <c r="A34" s="305"/>
      <c r="B34" s="303"/>
      <c r="C34" s="198" t="s">
        <v>168</v>
      </c>
      <c r="D34" s="199"/>
      <c r="E34" s="200"/>
      <c r="F34" s="200"/>
      <c r="G34" s="200"/>
      <c r="H34" s="201">
        <v>4.5</v>
      </c>
      <c r="I34" s="202">
        <f>SUM(E5:E32)</f>
        <v>5</v>
      </c>
      <c r="J34" s="303"/>
      <c r="K34" s="198" t="s">
        <v>168</v>
      </c>
      <c r="L34" s="201"/>
      <c r="M34" s="203"/>
      <c r="N34" s="203"/>
      <c r="O34" s="203"/>
      <c r="P34" s="201">
        <v>4.5</v>
      </c>
      <c r="Q34" s="202">
        <f>SUM(M5:M32)</f>
        <v>5.5714285714285712</v>
      </c>
      <c r="R34" s="303"/>
      <c r="S34" s="198" t="s">
        <v>168</v>
      </c>
      <c r="T34" s="201"/>
      <c r="U34" s="203"/>
      <c r="V34" s="203"/>
      <c r="W34" s="203"/>
      <c r="X34" s="201">
        <v>4.5</v>
      </c>
      <c r="Y34" s="202">
        <f>SUM(U5:U32)</f>
        <v>5</v>
      </c>
      <c r="Z34" s="303"/>
      <c r="AA34" s="198" t="s">
        <v>168</v>
      </c>
      <c r="AB34" s="201"/>
      <c r="AC34" s="203"/>
      <c r="AD34" s="203"/>
      <c r="AE34" s="203"/>
      <c r="AF34" s="201">
        <v>4.5</v>
      </c>
      <c r="AG34" s="202">
        <f>SUM(AC5:AC32)</f>
        <v>5</v>
      </c>
      <c r="AH34" s="303"/>
      <c r="AI34" s="198" t="s">
        <v>168</v>
      </c>
      <c r="AJ34" s="201"/>
      <c r="AK34" s="203"/>
      <c r="AL34" s="203"/>
      <c r="AM34" s="203"/>
      <c r="AN34" s="201">
        <v>0</v>
      </c>
      <c r="AO34" s="202">
        <f>SUM(AK5:AK32)</f>
        <v>0</v>
      </c>
      <c r="AP34" s="2"/>
      <c r="AQ34" s="2"/>
      <c r="AR34" s="2"/>
    </row>
    <row r="35" spans="1:44" ht="13.5" customHeight="1">
      <c r="A35" s="303"/>
      <c r="B35" s="303"/>
      <c r="C35" s="204" t="s">
        <v>169</v>
      </c>
      <c r="D35" s="205"/>
      <c r="E35" s="200"/>
      <c r="F35" s="200"/>
      <c r="G35" s="200"/>
      <c r="H35" s="202">
        <v>2</v>
      </c>
      <c r="I35" s="202">
        <f>SUM(F6:F32)</f>
        <v>2.4776623376623377</v>
      </c>
      <c r="J35" s="303"/>
      <c r="K35" s="204" t="s">
        <v>169</v>
      </c>
      <c r="L35" s="202"/>
      <c r="M35" s="203"/>
      <c r="N35" s="203"/>
      <c r="O35" s="203"/>
      <c r="P35" s="202">
        <v>2</v>
      </c>
      <c r="Q35" s="202">
        <f>SUM(N6:N32)</f>
        <v>2.3787878787878789</v>
      </c>
      <c r="R35" s="303"/>
      <c r="S35" s="204" t="s">
        <v>169</v>
      </c>
      <c r="T35" s="202"/>
      <c r="U35" s="203"/>
      <c r="V35" s="203"/>
      <c r="W35" s="203"/>
      <c r="X35" s="202">
        <v>2</v>
      </c>
      <c r="Y35" s="202">
        <f>SUM(V6:V32)</f>
        <v>2.5435992578849724</v>
      </c>
      <c r="Z35" s="303"/>
      <c r="AA35" s="204" t="s">
        <v>169</v>
      </c>
      <c r="AB35" s="202"/>
      <c r="AC35" s="203"/>
      <c r="AD35" s="203"/>
      <c r="AE35" s="203"/>
      <c r="AF35" s="202">
        <v>2</v>
      </c>
      <c r="AG35" s="202">
        <f>SUM(AD6:AD32)</f>
        <v>2.5257142857142854</v>
      </c>
      <c r="AH35" s="303"/>
      <c r="AI35" s="204" t="s">
        <v>169</v>
      </c>
      <c r="AJ35" s="202"/>
      <c r="AK35" s="203"/>
      <c r="AL35" s="203"/>
      <c r="AM35" s="203"/>
      <c r="AN35" s="202">
        <v>0</v>
      </c>
      <c r="AO35" s="202">
        <f>SUM(AL6:AL32)</f>
        <v>0</v>
      </c>
      <c r="AP35" s="2"/>
      <c r="AQ35" s="2"/>
      <c r="AR35" s="191"/>
    </row>
    <row r="36" spans="1:44" ht="13.5" customHeight="1">
      <c r="A36" s="303"/>
      <c r="B36" s="303"/>
      <c r="C36" s="206" t="s">
        <v>170</v>
      </c>
      <c r="D36" s="207"/>
      <c r="E36" s="199"/>
      <c r="F36" s="199"/>
      <c r="G36" s="199"/>
      <c r="H36" s="202">
        <f t="shared" ref="H36:H38" si="20">I36</f>
        <v>1.9200000000000004</v>
      </c>
      <c r="I36" s="202">
        <f>SUM(G8:G32)</f>
        <v>1.9200000000000004</v>
      </c>
      <c r="J36" s="303"/>
      <c r="K36" s="206" t="s">
        <v>170</v>
      </c>
      <c r="L36" s="208"/>
      <c r="M36" s="201"/>
      <c r="N36" s="201"/>
      <c r="O36" s="201"/>
      <c r="P36" s="202">
        <f t="shared" ref="P36:P38" si="21">Q36</f>
        <v>1.76</v>
      </c>
      <c r="Q36" s="202">
        <f>SUM(O8:O32)</f>
        <v>1.76</v>
      </c>
      <c r="R36" s="303"/>
      <c r="S36" s="206" t="s">
        <v>170</v>
      </c>
      <c r="T36" s="208"/>
      <c r="U36" s="201"/>
      <c r="V36" s="201"/>
      <c r="W36" s="201"/>
      <c r="X36" s="202">
        <f t="shared" ref="X36:X38" si="22">Y36</f>
        <v>1.05</v>
      </c>
      <c r="Y36" s="202">
        <f>SUM(W8:W32)</f>
        <v>1.05</v>
      </c>
      <c r="Z36" s="303"/>
      <c r="AA36" s="206" t="s">
        <v>170</v>
      </c>
      <c r="AB36" s="208"/>
      <c r="AC36" s="201"/>
      <c r="AD36" s="201"/>
      <c r="AE36" s="201"/>
      <c r="AF36" s="202">
        <f t="shared" ref="AF36:AF38" si="23">AG36</f>
        <v>2.1</v>
      </c>
      <c r="AG36" s="202">
        <f>SUM(AE8:AE32)</f>
        <v>2.1</v>
      </c>
      <c r="AH36" s="303"/>
      <c r="AI36" s="206" t="s">
        <v>170</v>
      </c>
      <c r="AJ36" s="208"/>
      <c r="AK36" s="201"/>
      <c r="AL36" s="201"/>
      <c r="AM36" s="201"/>
      <c r="AN36" s="202">
        <f t="shared" ref="AN36:AN38" si="24">AO36</f>
        <v>0</v>
      </c>
      <c r="AO36" s="202">
        <f>SUM(AM8:AM32)</f>
        <v>0</v>
      </c>
      <c r="AP36" s="2"/>
      <c r="AQ36" s="2"/>
      <c r="AR36" s="191"/>
    </row>
    <row r="37" spans="1:44" ht="13.5" customHeight="1">
      <c r="A37" s="303"/>
      <c r="B37" s="303"/>
      <c r="C37" s="206" t="s">
        <v>171</v>
      </c>
      <c r="D37" s="207"/>
      <c r="E37" s="205"/>
      <c r="F37" s="205"/>
      <c r="G37" s="205"/>
      <c r="H37" s="202">
        <f t="shared" si="20"/>
        <v>0</v>
      </c>
      <c r="I37" s="202">
        <f>D32</f>
        <v>0</v>
      </c>
      <c r="J37" s="303"/>
      <c r="K37" s="206" t="s">
        <v>171</v>
      </c>
      <c r="L37" s="208"/>
      <c r="M37" s="202"/>
      <c r="N37" s="202"/>
      <c r="O37" s="202"/>
      <c r="P37" s="202">
        <f t="shared" si="21"/>
        <v>0</v>
      </c>
      <c r="Q37" s="202">
        <f>L32</f>
        <v>0</v>
      </c>
      <c r="R37" s="303"/>
      <c r="S37" s="206" t="s">
        <v>171</v>
      </c>
      <c r="T37" s="208"/>
      <c r="U37" s="202"/>
      <c r="V37" s="202"/>
      <c r="W37" s="202"/>
      <c r="X37" s="202">
        <f t="shared" si="22"/>
        <v>0</v>
      </c>
      <c r="Y37" s="202">
        <f>T32</f>
        <v>0</v>
      </c>
      <c r="Z37" s="303"/>
      <c r="AA37" s="206" t="s">
        <v>171</v>
      </c>
      <c r="AB37" s="208"/>
      <c r="AC37" s="202"/>
      <c r="AD37" s="202"/>
      <c r="AE37" s="202"/>
      <c r="AF37" s="202">
        <f t="shared" si="23"/>
        <v>1</v>
      </c>
      <c r="AG37" s="202">
        <f>AB32</f>
        <v>1</v>
      </c>
      <c r="AH37" s="303"/>
      <c r="AI37" s="206" t="s">
        <v>171</v>
      </c>
      <c r="AJ37" s="208"/>
      <c r="AK37" s="202"/>
      <c r="AL37" s="202"/>
      <c r="AM37" s="202"/>
      <c r="AN37" s="202">
        <f t="shared" si="24"/>
        <v>0</v>
      </c>
      <c r="AO37" s="202">
        <f>AJ32</f>
        <v>0</v>
      </c>
      <c r="AP37" s="2"/>
      <c r="AQ37" s="2"/>
      <c r="AR37" s="2"/>
    </row>
    <row r="38" spans="1:44" ht="13.5" customHeight="1">
      <c r="A38" s="303"/>
      <c r="B38" s="303"/>
      <c r="C38" s="198" t="s">
        <v>172</v>
      </c>
      <c r="D38" s="207"/>
      <c r="E38" s="207"/>
      <c r="F38" s="207"/>
      <c r="G38" s="207"/>
      <c r="H38" s="202">
        <f t="shared" si="20"/>
        <v>0</v>
      </c>
      <c r="I38" s="202">
        <v>0</v>
      </c>
      <c r="J38" s="303"/>
      <c r="K38" s="198" t="s">
        <v>172</v>
      </c>
      <c r="L38" s="208"/>
      <c r="M38" s="208"/>
      <c r="N38" s="208"/>
      <c r="O38" s="208"/>
      <c r="P38" s="202">
        <f t="shared" si="21"/>
        <v>0</v>
      </c>
      <c r="Q38" s="202">
        <v>0</v>
      </c>
      <c r="R38" s="303"/>
      <c r="S38" s="198" t="s">
        <v>172</v>
      </c>
      <c r="T38" s="208"/>
      <c r="U38" s="208"/>
      <c r="V38" s="208"/>
      <c r="W38" s="208"/>
      <c r="X38" s="202">
        <f t="shared" si="22"/>
        <v>0</v>
      </c>
      <c r="Y38" s="202">
        <v>0</v>
      </c>
      <c r="Z38" s="303"/>
      <c r="AA38" s="198" t="s">
        <v>172</v>
      </c>
      <c r="AB38" s="208"/>
      <c r="AC38" s="208"/>
      <c r="AD38" s="208"/>
      <c r="AE38" s="208"/>
      <c r="AF38" s="202">
        <f t="shared" si="23"/>
        <v>0</v>
      </c>
      <c r="AG38" s="202">
        <v>0</v>
      </c>
      <c r="AH38" s="303"/>
      <c r="AI38" s="198" t="s">
        <v>172</v>
      </c>
      <c r="AJ38" s="208"/>
      <c r="AK38" s="208"/>
      <c r="AL38" s="208"/>
      <c r="AM38" s="208"/>
      <c r="AN38" s="202">
        <f t="shared" si="24"/>
        <v>0</v>
      </c>
      <c r="AO38" s="202">
        <v>0</v>
      </c>
      <c r="AR38" s="2"/>
    </row>
    <row r="39" spans="1:44" ht="13.5" customHeight="1">
      <c r="A39" s="303"/>
      <c r="B39" s="303"/>
      <c r="C39" s="198" t="s">
        <v>173</v>
      </c>
      <c r="D39" s="207"/>
      <c r="E39" s="207"/>
      <c r="F39" s="207"/>
      <c r="G39" s="207"/>
      <c r="H39" s="202">
        <v>2.5</v>
      </c>
      <c r="I39" s="202">
        <v>2.5</v>
      </c>
      <c r="J39" s="303"/>
      <c r="K39" s="198" t="s">
        <v>173</v>
      </c>
      <c r="L39" s="208"/>
      <c r="M39" s="208"/>
      <c r="N39" s="208"/>
      <c r="O39" s="208"/>
      <c r="P39" s="202">
        <v>2.5</v>
      </c>
      <c r="Q39" s="202">
        <v>2.5</v>
      </c>
      <c r="R39" s="303"/>
      <c r="S39" s="198" t="s">
        <v>173</v>
      </c>
      <c r="T39" s="208"/>
      <c r="U39" s="208"/>
      <c r="V39" s="208"/>
      <c r="W39" s="208"/>
      <c r="X39" s="202">
        <v>2.5</v>
      </c>
      <c r="Y39" s="202">
        <v>2.5</v>
      </c>
      <c r="Z39" s="303"/>
      <c r="AA39" s="198" t="s">
        <v>173</v>
      </c>
      <c r="AB39" s="208"/>
      <c r="AC39" s="208"/>
      <c r="AD39" s="208"/>
      <c r="AE39" s="208"/>
      <c r="AF39" s="202">
        <v>2.5</v>
      </c>
      <c r="AG39" s="202">
        <v>2.5</v>
      </c>
      <c r="AH39" s="303"/>
      <c r="AI39" s="198" t="s">
        <v>173</v>
      </c>
      <c r="AJ39" s="208"/>
      <c r="AK39" s="208"/>
      <c r="AL39" s="208"/>
      <c r="AM39" s="208"/>
      <c r="AN39" s="202">
        <v>0</v>
      </c>
      <c r="AO39" s="202">
        <v>0</v>
      </c>
      <c r="AR39" s="2"/>
    </row>
    <row r="40" spans="1:44" ht="13.5" customHeight="1">
      <c r="A40" s="304"/>
      <c r="B40" s="304"/>
      <c r="C40" s="206" t="s">
        <v>174</v>
      </c>
      <c r="D40" s="207"/>
      <c r="E40" s="207"/>
      <c r="F40" s="207"/>
      <c r="G40" s="207"/>
      <c r="H40" s="209">
        <f t="shared" ref="H40:I40" si="25">(H34*70)+(H35*75)+(H36*25)+(H37*60)+(H38*150)+(H39*45)</f>
        <v>625.5</v>
      </c>
      <c r="I40" s="209">
        <f t="shared" si="25"/>
        <v>696.32467532467535</v>
      </c>
      <c r="J40" s="304"/>
      <c r="K40" s="206" t="s">
        <v>174</v>
      </c>
      <c r="L40" s="208"/>
      <c r="M40" s="208"/>
      <c r="N40" s="208"/>
      <c r="O40" s="208"/>
      <c r="P40" s="209">
        <f t="shared" ref="P40:Q40" si="26">(P34*70)+(P35*75)+(P36*25)+(P37*60)+(P38*150)+(P39*45)</f>
        <v>621.5</v>
      </c>
      <c r="Q40" s="209">
        <f t="shared" si="26"/>
        <v>724.90909090909088</v>
      </c>
      <c r="R40" s="304"/>
      <c r="S40" s="206" t="s">
        <v>174</v>
      </c>
      <c r="T40" s="208"/>
      <c r="U40" s="208"/>
      <c r="V40" s="208"/>
      <c r="W40" s="208"/>
      <c r="X40" s="209">
        <f t="shared" ref="X40:Y40" si="27">(X34*70)+(X35*75)+(X36*25)+(X37*60)+(X38*150)+(X39*45)</f>
        <v>603.75</v>
      </c>
      <c r="Y40" s="209">
        <f t="shared" si="27"/>
        <v>679.51994434137293</v>
      </c>
      <c r="Z40" s="304"/>
      <c r="AA40" s="206" t="s">
        <v>174</v>
      </c>
      <c r="AB40" s="208"/>
      <c r="AC40" s="208"/>
      <c r="AD40" s="208"/>
      <c r="AE40" s="208"/>
      <c r="AF40" s="209">
        <f t="shared" ref="AF40:AG40" si="28">(AF34*70)+(AF35*75)+(AF36*25)+(AF37*60)+(AF38*150)+(AF39*45)</f>
        <v>690</v>
      </c>
      <c r="AG40" s="209">
        <f t="shared" si="28"/>
        <v>764.42857142857133</v>
      </c>
      <c r="AH40" s="304"/>
      <c r="AI40" s="206" t="s">
        <v>174</v>
      </c>
      <c r="AJ40" s="208"/>
      <c r="AK40" s="208"/>
      <c r="AL40" s="208"/>
      <c r="AM40" s="208"/>
      <c r="AN40" s="209">
        <f t="shared" ref="AN40:AO40" si="29">(AN34*70)+(AN35*75)+(AN36*25)+(AN37*60)+(AN38*150)+(AN39*45)</f>
        <v>0</v>
      </c>
      <c r="AO40" s="209">
        <f t="shared" si="29"/>
        <v>0</v>
      </c>
      <c r="AR40" s="2"/>
    </row>
    <row r="41" spans="1:44" ht="19.5" customHeight="1">
      <c r="B41" s="2"/>
      <c r="C41" s="210" t="s">
        <v>175</v>
      </c>
      <c r="D41" s="211"/>
      <c r="E41" s="211"/>
      <c r="F41" s="212"/>
      <c r="G41" s="212"/>
      <c r="H41" s="213"/>
      <c r="I41" s="211"/>
      <c r="J41" s="211"/>
      <c r="K41" s="210" t="s">
        <v>176</v>
      </c>
      <c r="L41" s="211"/>
      <c r="M41" s="211"/>
      <c r="N41" s="211"/>
      <c r="O41" s="211"/>
      <c r="P41" s="213"/>
      <c r="Q41" s="211"/>
      <c r="R41" s="211"/>
      <c r="S41" s="211" t="s">
        <v>177</v>
      </c>
      <c r="T41" s="211"/>
      <c r="U41" s="211"/>
      <c r="V41" s="211"/>
      <c r="W41" s="211"/>
      <c r="X41" s="213"/>
      <c r="Z41" s="2"/>
      <c r="AA41" s="214"/>
      <c r="AF41" s="56"/>
      <c r="AH41" s="2"/>
      <c r="AI41" s="214"/>
      <c r="AN41" s="56"/>
    </row>
    <row r="42" spans="1:44" ht="18.75" customHeight="1">
      <c r="B42" s="2"/>
      <c r="C42" s="318" t="s">
        <v>178</v>
      </c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56"/>
      <c r="R42" s="2"/>
      <c r="S42" s="2"/>
      <c r="X42" s="56"/>
      <c r="Z42" s="2"/>
      <c r="AA42" s="214"/>
      <c r="AF42" s="56"/>
    </row>
    <row r="43" spans="1:44" ht="13.5" customHeight="1">
      <c r="C43" s="215"/>
      <c r="F43" s="53"/>
      <c r="G43" s="53"/>
      <c r="H43" s="56"/>
      <c r="K43" s="215"/>
      <c r="P43" s="56"/>
      <c r="X43" s="56"/>
      <c r="AA43" s="215"/>
      <c r="AF43" s="56"/>
    </row>
    <row r="44" spans="1:44" ht="13.5" customHeight="1">
      <c r="C44" s="215"/>
      <c r="F44" s="53"/>
      <c r="G44" s="53"/>
      <c r="H44" s="56"/>
    </row>
    <row r="45" spans="1:44" ht="13.5" customHeight="1">
      <c r="C45" s="215"/>
      <c r="F45" s="53"/>
      <c r="G45" s="53"/>
      <c r="H45" s="56"/>
    </row>
    <row r="46" spans="1:44" ht="13.5" customHeight="1">
      <c r="C46" s="215"/>
      <c r="F46" s="53"/>
      <c r="G46" s="53"/>
      <c r="H46" s="56"/>
    </row>
    <row r="47" spans="1:44" ht="13.5" customHeight="1">
      <c r="C47" s="215"/>
      <c r="F47" s="53"/>
      <c r="G47" s="53"/>
      <c r="H47" s="56"/>
    </row>
    <row r="48" spans="1:44" ht="13.5" customHeight="1"/>
    <row r="49" spans="3:40" ht="13.5" customHeight="1">
      <c r="C49" s="215"/>
      <c r="F49" s="53"/>
      <c r="G49" s="53"/>
      <c r="H49" s="56"/>
      <c r="K49" s="215"/>
      <c r="P49" s="56"/>
      <c r="X49" s="56"/>
      <c r="AA49" s="215"/>
      <c r="AF49" s="56"/>
      <c r="AI49" s="215"/>
      <c r="AN49" s="56"/>
    </row>
    <row r="50" spans="3:40" ht="13.5" customHeight="1">
      <c r="C50" s="215"/>
      <c r="F50" s="53"/>
      <c r="G50" s="53"/>
      <c r="H50" s="56"/>
      <c r="K50" s="215"/>
      <c r="P50" s="56"/>
      <c r="X50" s="56"/>
      <c r="AA50" s="215"/>
      <c r="AF50" s="56"/>
      <c r="AI50" s="215"/>
      <c r="AN50" s="56"/>
    </row>
    <row r="51" spans="3:40" ht="13.5" customHeight="1">
      <c r="C51" s="215"/>
      <c r="F51" s="53"/>
      <c r="G51" s="53"/>
      <c r="H51" s="56"/>
      <c r="K51" s="215"/>
      <c r="P51" s="56"/>
      <c r="X51" s="56"/>
      <c r="AA51" s="215"/>
      <c r="AF51" s="56"/>
      <c r="AI51" s="215"/>
      <c r="AN51" s="56"/>
    </row>
    <row r="52" spans="3:40" ht="13.5" customHeight="1">
      <c r="C52" s="215"/>
      <c r="F52" s="53"/>
      <c r="G52" s="53"/>
      <c r="H52" s="56"/>
      <c r="K52" s="215"/>
      <c r="P52" s="56"/>
      <c r="X52" s="56"/>
      <c r="AA52" s="215"/>
      <c r="AF52" s="56"/>
      <c r="AI52" s="215"/>
      <c r="AN52" s="56"/>
    </row>
    <row r="53" spans="3:40" ht="13.5" customHeight="1">
      <c r="C53" s="215"/>
      <c r="F53" s="53"/>
      <c r="G53" s="53"/>
      <c r="H53" s="56"/>
      <c r="K53" s="215"/>
      <c r="P53" s="56"/>
      <c r="X53" s="56"/>
      <c r="AA53" s="215"/>
      <c r="AF53" s="56"/>
      <c r="AI53" s="215"/>
      <c r="AN53" s="56"/>
    </row>
    <row r="54" spans="3:40" ht="13.5" customHeight="1">
      <c r="C54" s="215"/>
      <c r="F54" s="53"/>
      <c r="G54" s="53"/>
      <c r="H54" s="56"/>
      <c r="K54" s="215"/>
      <c r="P54" s="56"/>
      <c r="X54" s="56"/>
      <c r="AA54" s="215"/>
      <c r="AF54" s="56"/>
      <c r="AI54" s="215"/>
      <c r="AN54" s="56"/>
    </row>
    <row r="55" spans="3:40" ht="13.5" customHeight="1">
      <c r="C55" s="215"/>
      <c r="F55" s="53"/>
      <c r="G55" s="53"/>
      <c r="H55" s="56"/>
      <c r="K55" s="215"/>
      <c r="P55" s="56"/>
      <c r="X55" s="56"/>
      <c r="AA55" s="215"/>
      <c r="AF55" s="56"/>
      <c r="AI55" s="215"/>
      <c r="AN55" s="56"/>
    </row>
    <row r="56" spans="3:40" ht="13.5" customHeight="1">
      <c r="C56" s="215"/>
      <c r="F56" s="53"/>
      <c r="G56" s="53"/>
      <c r="H56" s="56"/>
      <c r="K56" s="215"/>
      <c r="P56" s="56"/>
      <c r="X56" s="56"/>
      <c r="AA56" s="215"/>
      <c r="AF56" s="56"/>
      <c r="AI56" s="215"/>
      <c r="AN56" s="56"/>
    </row>
    <row r="57" spans="3:40" ht="13.5" customHeight="1">
      <c r="C57" s="215"/>
      <c r="F57" s="53"/>
      <c r="G57" s="53"/>
      <c r="H57" s="56"/>
      <c r="K57" s="215"/>
      <c r="P57" s="56"/>
      <c r="X57" s="56"/>
      <c r="AA57" s="215"/>
      <c r="AF57" s="56"/>
      <c r="AI57" s="215"/>
      <c r="AN57" s="56"/>
    </row>
    <row r="58" spans="3:40" ht="13.5" customHeight="1">
      <c r="C58" s="215"/>
      <c r="F58" s="53"/>
      <c r="G58" s="53"/>
      <c r="H58" s="56"/>
      <c r="K58" s="215"/>
      <c r="P58" s="56"/>
      <c r="X58" s="56"/>
      <c r="AA58" s="215"/>
      <c r="AF58" s="56"/>
      <c r="AI58" s="215"/>
      <c r="AN58" s="56"/>
    </row>
    <row r="59" spans="3:40" ht="13.5" customHeight="1">
      <c r="C59" s="215"/>
      <c r="F59" s="53"/>
      <c r="G59" s="53"/>
      <c r="H59" s="56"/>
      <c r="K59" s="215"/>
      <c r="P59" s="56"/>
      <c r="X59" s="56"/>
      <c r="AA59" s="215"/>
      <c r="AF59" s="56"/>
      <c r="AI59" s="215"/>
      <c r="AN59" s="56"/>
    </row>
    <row r="60" spans="3:40" ht="13.5" customHeight="1">
      <c r="C60" s="215"/>
      <c r="F60" s="53"/>
      <c r="G60" s="53"/>
      <c r="H60" s="56"/>
      <c r="K60" s="215"/>
      <c r="P60" s="56"/>
      <c r="X60" s="56"/>
      <c r="AA60" s="215"/>
      <c r="AF60" s="56"/>
      <c r="AI60" s="215"/>
      <c r="AN60" s="56"/>
    </row>
    <row r="61" spans="3:40" ht="13.5" customHeight="1">
      <c r="C61" s="215"/>
      <c r="F61" s="53"/>
      <c r="G61" s="53"/>
      <c r="H61" s="56"/>
      <c r="K61" s="215"/>
      <c r="P61" s="56"/>
      <c r="X61" s="56"/>
      <c r="AA61" s="215"/>
      <c r="AF61" s="56"/>
      <c r="AI61" s="215"/>
      <c r="AN61" s="56"/>
    </row>
    <row r="62" spans="3:40" ht="13.5" customHeight="1">
      <c r="C62" s="215"/>
      <c r="F62" s="53"/>
      <c r="G62" s="53"/>
      <c r="H62" s="56"/>
      <c r="K62" s="215"/>
      <c r="P62" s="56"/>
      <c r="X62" s="56"/>
      <c r="AA62" s="215"/>
      <c r="AF62" s="56"/>
      <c r="AI62" s="215"/>
      <c r="AN62" s="56"/>
    </row>
    <row r="63" spans="3:40" ht="13.5" customHeight="1">
      <c r="C63" s="215"/>
      <c r="F63" s="53"/>
      <c r="G63" s="53"/>
      <c r="H63" s="56"/>
      <c r="K63" s="215"/>
      <c r="P63" s="56"/>
      <c r="X63" s="56"/>
      <c r="AA63" s="215"/>
      <c r="AF63" s="56"/>
      <c r="AI63" s="215"/>
      <c r="AN63" s="56"/>
    </row>
    <row r="64" spans="3:40" ht="13.5" customHeight="1">
      <c r="C64" s="215"/>
      <c r="F64" s="53"/>
      <c r="G64" s="53"/>
      <c r="H64" s="56"/>
      <c r="K64" s="215"/>
      <c r="P64" s="56"/>
      <c r="X64" s="56"/>
      <c r="AA64" s="215"/>
      <c r="AF64" s="56"/>
      <c r="AI64" s="215"/>
      <c r="AN64" s="56"/>
    </row>
    <row r="65" spans="3:40" ht="13.5" customHeight="1">
      <c r="C65" s="215"/>
      <c r="F65" s="53"/>
      <c r="G65" s="53"/>
      <c r="H65" s="56"/>
      <c r="K65" s="215"/>
      <c r="P65" s="56"/>
      <c r="X65" s="56"/>
      <c r="AA65" s="215"/>
      <c r="AF65" s="56"/>
      <c r="AI65" s="215"/>
      <c r="AN65" s="56"/>
    </row>
    <row r="66" spans="3:40" ht="13.5" customHeight="1">
      <c r="C66" s="215"/>
      <c r="F66" s="53"/>
      <c r="G66" s="53"/>
      <c r="H66" s="56"/>
      <c r="K66" s="215"/>
      <c r="P66" s="56"/>
      <c r="X66" s="56"/>
      <c r="AA66" s="215"/>
      <c r="AF66" s="56"/>
      <c r="AI66" s="215"/>
      <c r="AN66" s="56"/>
    </row>
    <row r="67" spans="3:40" ht="13.5" customHeight="1">
      <c r="C67" s="215"/>
      <c r="F67" s="53"/>
      <c r="G67" s="53"/>
      <c r="H67" s="56"/>
      <c r="K67" s="215"/>
      <c r="P67" s="56"/>
      <c r="X67" s="56"/>
      <c r="AA67" s="215"/>
      <c r="AF67" s="56"/>
      <c r="AI67" s="215"/>
      <c r="AN67" s="56"/>
    </row>
    <row r="68" spans="3:40" ht="13.5" customHeight="1">
      <c r="C68" s="215"/>
      <c r="F68" s="53"/>
      <c r="G68" s="53"/>
      <c r="H68" s="56"/>
      <c r="K68" s="215"/>
      <c r="P68" s="56"/>
      <c r="X68" s="56"/>
      <c r="AA68" s="215"/>
      <c r="AF68" s="56"/>
      <c r="AI68" s="215"/>
      <c r="AN68" s="56"/>
    </row>
    <row r="69" spans="3:40" ht="13.5" customHeight="1">
      <c r="C69" s="215"/>
      <c r="F69" s="53"/>
      <c r="G69" s="53"/>
      <c r="H69" s="56"/>
      <c r="K69" s="215"/>
      <c r="P69" s="56"/>
      <c r="X69" s="56"/>
      <c r="AA69" s="215"/>
      <c r="AF69" s="56"/>
      <c r="AI69" s="215"/>
      <c r="AN69" s="56"/>
    </row>
    <row r="70" spans="3:40" ht="13.5" customHeight="1">
      <c r="C70" s="215"/>
      <c r="F70" s="53"/>
      <c r="G70" s="53"/>
      <c r="H70" s="56"/>
      <c r="K70" s="215"/>
      <c r="P70" s="56"/>
      <c r="X70" s="56"/>
      <c r="AA70" s="215"/>
      <c r="AF70" s="56"/>
      <c r="AI70" s="215"/>
      <c r="AN70" s="56"/>
    </row>
    <row r="71" spans="3:40" ht="13.5" customHeight="1">
      <c r="C71" s="215"/>
      <c r="F71" s="53"/>
      <c r="G71" s="53"/>
      <c r="H71" s="56"/>
      <c r="K71" s="215"/>
      <c r="P71" s="56"/>
      <c r="X71" s="56"/>
      <c r="AA71" s="215"/>
      <c r="AF71" s="56"/>
      <c r="AI71" s="215"/>
      <c r="AN71" s="56"/>
    </row>
    <row r="72" spans="3:40" ht="13.5" customHeight="1">
      <c r="C72" s="215"/>
      <c r="F72" s="53"/>
      <c r="G72" s="53"/>
      <c r="H72" s="56"/>
      <c r="K72" s="215"/>
      <c r="P72" s="56"/>
      <c r="X72" s="56"/>
      <c r="AA72" s="215"/>
      <c r="AF72" s="56"/>
      <c r="AI72" s="215"/>
      <c r="AN72" s="56"/>
    </row>
    <row r="73" spans="3:40" ht="13.5" customHeight="1">
      <c r="C73" s="215"/>
      <c r="F73" s="53"/>
      <c r="G73" s="53"/>
      <c r="H73" s="56"/>
      <c r="K73" s="215"/>
      <c r="P73" s="56"/>
      <c r="X73" s="56"/>
      <c r="AA73" s="215"/>
      <c r="AF73" s="56"/>
      <c r="AI73" s="215"/>
      <c r="AN73" s="56"/>
    </row>
    <row r="74" spans="3:40" ht="13.5" customHeight="1">
      <c r="C74" s="215"/>
      <c r="F74" s="53"/>
      <c r="G74" s="53"/>
      <c r="H74" s="56"/>
      <c r="K74" s="215"/>
      <c r="P74" s="56"/>
      <c r="X74" s="56"/>
      <c r="AA74" s="215"/>
      <c r="AF74" s="56"/>
      <c r="AI74" s="215"/>
      <c r="AN74" s="56"/>
    </row>
    <row r="75" spans="3:40" ht="13.5" customHeight="1">
      <c r="C75" s="215"/>
      <c r="F75" s="53"/>
      <c r="G75" s="53"/>
      <c r="H75" s="56"/>
      <c r="K75" s="215"/>
      <c r="P75" s="56"/>
      <c r="X75" s="56"/>
      <c r="AA75" s="215"/>
      <c r="AF75" s="56"/>
      <c r="AI75" s="215"/>
      <c r="AN75" s="56"/>
    </row>
    <row r="76" spans="3:40" ht="13.5" customHeight="1">
      <c r="C76" s="215"/>
      <c r="F76" s="53"/>
      <c r="G76" s="53"/>
      <c r="H76" s="56"/>
      <c r="K76" s="215"/>
      <c r="P76" s="56"/>
      <c r="X76" s="56"/>
      <c r="AA76" s="215"/>
      <c r="AF76" s="56"/>
      <c r="AI76" s="215"/>
      <c r="AN76" s="56"/>
    </row>
    <row r="77" spans="3:40" ht="13.5" customHeight="1">
      <c r="C77" s="215"/>
      <c r="F77" s="53"/>
      <c r="G77" s="53"/>
      <c r="H77" s="56"/>
      <c r="K77" s="215"/>
      <c r="P77" s="56"/>
      <c r="X77" s="56"/>
      <c r="AA77" s="215"/>
      <c r="AF77" s="56"/>
      <c r="AI77" s="215"/>
      <c r="AN77" s="56"/>
    </row>
    <row r="78" spans="3:40" ht="13.5" customHeight="1">
      <c r="C78" s="215"/>
      <c r="F78" s="53"/>
      <c r="G78" s="53"/>
      <c r="H78" s="56"/>
      <c r="K78" s="215"/>
      <c r="P78" s="56"/>
      <c r="X78" s="56"/>
      <c r="AA78" s="215"/>
      <c r="AF78" s="56"/>
      <c r="AI78" s="215"/>
      <c r="AN78" s="56"/>
    </row>
    <row r="79" spans="3:40" ht="13.5" customHeight="1">
      <c r="C79" s="215"/>
      <c r="F79" s="53"/>
      <c r="G79" s="53"/>
      <c r="H79" s="56"/>
      <c r="K79" s="215"/>
      <c r="P79" s="56"/>
      <c r="X79" s="56"/>
      <c r="AA79" s="215"/>
      <c r="AF79" s="56"/>
      <c r="AI79" s="215"/>
      <c r="AN79" s="56"/>
    </row>
    <row r="80" spans="3:40" ht="13.5" customHeight="1">
      <c r="C80" s="215"/>
      <c r="F80" s="53"/>
      <c r="G80" s="53"/>
      <c r="H80" s="56"/>
      <c r="K80" s="215"/>
      <c r="P80" s="56"/>
      <c r="X80" s="56"/>
      <c r="AA80" s="215"/>
      <c r="AF80" s="56"/>
      <c r="AI80" s="215"/>
      <c r="AN80" s="56"/>
    </row>
    <row r="81" spans="3:40" ht="13.5" customHeight="1">
      <c r="C81" s="215"/>
      <c r="F81" s="53"/>
      <c r="G81" s="53"/>
      <c r="H81" s="56"/>
      <c r="K81" s="215"/>
      <c r="P81" s="56"/>
      <c r="X81" s="56"/>
      <c r="AA81" s="215"/>
      <c r="AF81" s="56"/>
      <c r="AI81" s="215"/>
      <c r="AN81" s="56"/>
    </row>
    <row r="82" spans="3:40" ht="13.5" customHeight="1">
      <c r="C82" s="215"/>
      <c r="F82" s="53"/>
      <c r="G82" s="53"/>
      <c r="H82" s="56"/>
      <c r="K82" s="215"/>
      <c r="P82" s="56"/>
      <c r="X82" s="56"/>
      <c r="AA82" s="215"/>
      <c r="AF82" s="56"/>
      <c r="AI82" s="215"/>
      <c r="AN82" s="56"/>
    </row>
    <row r="83" spans="3:40" ht="13.5" customHeight="1">
      <c r="C83" s="215"/>
      <c r="F83" s="53"/>
      <c r="G83" s="53"/>
      <c r="H83" s="56"/>
      <c r="K83" s="215"/>
      <c r="P83" s="56"/>
      <c r="X83" s="56"/>
      <c r="AA83" s="215"/>
      <c r="AF83" s="56"/>
      <c r="AI83" s="215"/>
      <c r="AN83" s="56"/>
    </row>
    <row r="84" spans="3:40" ht="13.5" customHeight="1">
      <c r="C84" s="215"/>
      <c r="F84" s="53"/>
      <c r="G84" s="53"/>
      <c r="H84" s="56"/>
      <c r="K84" s="215"/>
      <c r="P84" s="56"/>
      <c r="X84" s="56"/>
      <c r="AA84" s="215"/>
      <c r="AF84" s="56"/>
      <c r="AI84" s="215"/>
      <c r="AN84" s="56"/>
    </row>
    <row r="85" spans="3:40" ht="13.5" customHeight="1">
      <c r="C85" s="215"/>
      <c r="F85" s="53"/>
      <c r="G85" s="53"/>
      <c r="H85" s="56"/>
      <c r="K85" s="215"/>
      <c r="P85" s="56"/>
      <c r="X85" s="56"/>
      <c r="AA85" s="215"/>
      <c r="AF85" s="56"/>
      <c r="AI85" s="215"/>
      <c r="AN85" s="56"/>
    </row>
    <row r="86" spans="3:40" ht="13.5" customHeight="1">
      <c r="C86" s="215"/>
      <c r="F86" s="53"/>
      <c r="G86" s="53"/>
      <c r="H86" s="56"/>
      <c r="K86" s="215"/>
      <c r="P86" s="56"/>
      <c r="X86" s="56"/>
      <c r="AA86" s="215"/>
      <c r="AF86" s="56"/>
      <c r="AI86" s="215"/>
      <c r="AN86" s="56"/>
    </row>
    <row r="87" spans="3:40" ht="13.5" customHeight="1">
      <c r="C87" s="215"/>
      <c r="F87" s="53"/>
      <c r="G87" s="53"/>
      <c r="H87" s="56"/>
      <c r="K87" s="215"/>
      <c r="P87" s="56"/>
      <c r="X87" s="56"/>
      <c r="AA87" s="215"/>
      <c r="AF87" s="56"/>
      <c r="AI87" s="215"/>
      <c r="AN87" s="56"/>
    </row>
    <row r="88" spans="3:40" ht="13.5" customHeight="1">
      <c r="C88" s="215"/>
      <c r="F88" s="53"/>
      <c r="G88" s="53"/>
      <c r="H88" s="56"/>
      <c r="K88" s="215"/>
      <c r="P88" s="56"/>
      <c r="X88" s="56"/>
      <c r="AA88" s="215"/>
      <c r="AF88" s="56"/>
      <c r="AI88" s="215"/>
      <c r="AN88" s="56"/>
    </row>
    <row r="89" spans="3:40" ht="13.5" customHeight="1">
      <c r="C89" s="215"/>
      <c r="F89" s="53"/>
      <c r="G89" s="53"/>
      <c r="H89" s="56"/>
      <c r="K89" s="215"/>
      <c r="P89" s="56"/>
      <c r="X89" s="56"/>
      <c r="AA89" s="215"/>
      <c r="AF89" s="56"/>
      <c r="AI89" s="215"/>
      <c r="AN89" s="56"/>
    </row>
    <row r="90" spans="3:40" ht="13.5" customHeight="1">
      <c r="C90" s="215"/>
      <c r="F90" s="53"/>
      <c r="G90" s="53"/>
      <c r="H90" s="56"/>
      <c r="K90" s="215"/>
      <c r="P90" s="56"/>
      <c r="X90" s="56"/>
      <c r="AA90" s="215"/>
      <c r="AF90" s="56"/>
      <c r="AI90" s="215"/>
      <c r="AN90" s="56"/>
    </row>
    <row r="91" spans="3:40" ht="13.5" customHeight="1">
      <c r="C91" s="215"/>
      <c r="F91" s="53"/>
      <c r="G91" s="53"/>
      <c r="H91" s="56"/>
      <c r="K91" s="215"/>
      <c r="P91" s="56"/>
      <c r="X91" s="56"/>
      <c r="AA91" s="215"/>
      <c r="AF91" s="56"/>
      <c r="AI91" s="215"/>
      <c r="AN91" s="56"/>
    </row>
    <row r="92" spans="3:40" ht="13.5" customHeight="1">
      <c r="C92" s="215"/>
      <c r="F92" s="53"/>
      <c r="G92" s="53"/>
      <c r="H92" s="56"/>
      <c r="K92" s="215"/>
      <c r="P92" s="56"/>
      <c r="X92" s="56"/>
      <c r="AA92" s="215"/>
      <c r="AF92" s="56"/>
      <c r="AI92" s="215"/>
      <c r="AN92" s="56"/>
    </row>
    <row r="93" spans="3:40" ht="13.5" customHeight="1">
      <c r="C93" s="215"/>
      <c r="F93" s="53"/>
      <c r="G93" s="53"/>
      <c r="H93" s="56"/>
      <c r="K93" s="215"/>
      <c r="P93" s="56"/>
      <c r="X93" s="56"/>
      <c r="AA93" s="215"/>
      <c r="AF93" s="56"/>
      <c r="AI93" s="215"/>
      <c r="AN93" s="56"/>
    </row>
    <row r="94" spans="3:40" ht="13.5" customHeight="1">
      <c r="C94" s="215"/>
      <c r="F94" s="53"/>
      <c r="G94" s="53"/>
      <c r="H94" s="56"/>
      <c r="K94" s="215"/>
      <c r="P94" s="56"/>
      <c r="X94" s="56"/>
      <c r="AA94" s="215"/>
      <c r="AF94" s="56"/>
      <c r="AI94" s="215"/>
      <c r="AN94" s="56"/>
    </row>
    <row r="95" spans="3:40" ht="13.5" customHeight="1">
      <c r="C95" s="215"/>
      <c r="F95" s="53"/>
      <c r="G95" s="53"/>
      <c r="H95" s="56"/>
      <c r="K95" s="215"/>
      <c r="P95" s="56"/>
      <c r="X95" s="56"/>
      <c r="AA95" s="215"/>
      <c r="AF95" s="56"/>
      <c r="AI95" s="215"/>
      <c r="AN95" s="56"/>
    </row>
    <row r="96" spans="3:40" ht="13.5" customHeight="1">
      <c r="C96" s="215"/>
      <c r="F96" s="53"/>
      <c r="G96" s="53"/>
      <c r="H96" s="56"/>
      <c r="K96" s="215"/>
      <c r="P96" s="56"/>
      <c r="X96" s="56"/>
      <c r="AA96" s="215"/>
      <c r="AF96" s="56"/>
      <c r="AI96" s="215"/>
      <c r="AN96" s="56"/>
    </row>
    <row r="97" spans="3:40" ht="13.5" customHeight="1">
      <c r="C97" s="215"/>
      <c r="F97" s="53"/>
      <c r="G97" s="53"/>
      <c r="H97" s="56"/>
      <c r="K97" s="215"/>
      <c r="P97" s="56"/>
      <c r="X97" s="56"/>
      <c r="AA97" s="215"/>
      <c r="AF97" s="56"/>
      <c r="AI97" s="215"/>
      <c r="AN97" s="56"/>
    </row>
    <row r="98" spans="3:40" ht="13.5" customHeight="1">
      <c r="C98" s="215"/>
      <c r="F98" s="53"/>
      <c r="G98" s="53"/>
      <c r="H98" s="56"/>
      <c r="K98" s="215"/>
      <c r="P98" s="56"/>
      <c r="X98" s="56"/>
      <c r="AA98" s="215"/>
      <c r="AF98" s="56"/>
      <c r="AI98" s="215"/>
      <c r="AN98" s="56"/>
    </row>
    <row r="99" spans="3:40" ht="13.5" customHeight="1">
      <c r="C99" s="215"/>
      <c r="F99" s="53"/>
      <c r="G99" s="53"/>
      <c r="H99" s="56"/>
      <c r="K99" s="215"/>
      <c r="P99" s="56"/>
      <c r="X99" s="56"/>
      <c r="AA99" s="215"/>
      <c r="AF99" s="56"/>
      <c r="AI99" s="215"/>
      <c r="AN99" s="56"/>
    </row>
    <row r="100" spans="3:40" ht="13.5" customHeight="1">
      <c r="C100" s="215"/>
      <c r="F100" s="53"/>
      <c r="G100" s="53"/>
      <c r="H100" s="56"/>
      <c r="K100" s="215"/>
      <c r="P100" s="56"/>
      <c r="X100" s="56"/>
      <c r="AA100" s="215"/>
      <c r="AF100" s="56"/>
      <c r="AI100" s="215"/>
      <c r="AN100" s="56"/>
    </row>
    <row r="101" spans="3:40" ht="13.5" customHeight="1">
      <c r="C101" s="215"/>
      <c r="F101" s="53"/>
      <c r="G101" s="53"/>
      <c r="H101" s="56"/>
      <c r="K101" s="215"/>
      <c r="P101" s="56"/>
      <c r="X101" s="56"/>
      <c r="AA101" s="215"/>
      <c r="AF101" s="56"/>
      <c r="AI101" s="215"/>
      <c r="AN101" s="56"/>
    </row>
    <row r="102" spans="3:40" ht="13.5" customHeight="1">
      <c r="C102" s="215"/>
      <c r="F102" s="53"/>
      <c r="G102" s="53"/>
      <c r="H102" s="56"/>
      <c r="K102" s="215"/>
      <c r="P102" s="56"/>
      <c r="X102" s="56"/>
      <c r="AA102" s="215"/>
      <c r="AF102" s="56"/>
      <c r="AI102" s="215"/>
      <c r="AN102" s="56"/>
    </row>
    <row r="103" spans="3:40" ht="13.5" customHeight="1">
      <c r="C103" s="215"/>
      <c r="F103" s="53"/>
      <c r="G103" s="53"/>
      <c r="H103" s="56"/>
      <c r="K103" s="215"/>
      <c r="P103" s="56"/>
      <c r="X103" s="56"/>
      <c r="AA103" s="215"/>
      <c r="AF103" s="56"/>
      <c r="AI103" s="215"/>
      <c r="AN103" s="56"/>
    </row>
    <row r="104" spans="3:40" ht="13.5" customHeight="1">
      <c r="C104" s="215"/>
      <c r="F104" s="53"/>
      <c r="G104" s="53"/>
      <c r="H104" s="56"/>
      <c r="K104" s="215"/>
      <c r="P104" s="56"/>
      <c r="X104" s="56"/>
      <c r="AA104" s="215"/>
      <c r="AF104" s="56"/>
      <c r="AI104" s="215"/>
      <c r="AN104" s="56"/>
    </row>
    <row r="105" spans="3:40" ht="13.5" customHeight="1">
      <c r="C105" s="215"/>
      <c r="F105" s="53"/>
      <c r="G105" s="53"/>
      <c r="H105" s="56"/>
      <c r="K105" s="215"/>
      <c r="P105" s="56"/>
      <c r="X105" s="56"/>
      <c r="AA105" s="215"/>
      <c r="AF105" s="56"/>
      <c r="AI105" s="215"/>
      <c r="AN105" s="56"/>
    </row>
    <row r="106" spans="3:40" ht="13.5" customHeight="1">
      <c r="C106" s="215"/>
      <c r="F106" s="53"/>
      <c r="G106" s="53"/>
      <c r="H106" s="56"/>
      <c r="K106" s="215"/>
      <c r="P106" s="56"/>
      <c r="X106" s="56"/>
      <c r="AA106" s="215"/>
      <c r="AF106" s="56"/>
      <c r="AI106" s="215"/>
      <c r="AN106" s="56"/>
    </row>
    <row r="107" spans="3:40" ht="13.5" customHeight="1">
      <c r="C107" s="215"/>
      <c r="F107" s="53"/>
      <c r="G107" s="53"/>
      <c r="H107" s="56"/>
      <c r="K107" s="215"/>
      <c r="P107" s="56"/>
      <c r="X107" s="56"/>
      <c r="AA107" s="215"/>
      <c r="AF107" s="56"/>
      <c r="AI107" s="215"/>
      <c r="AN107" s="56"/>
    </row>
    <row r="108" spans="3:40" ht="13.5" customHeight="1">
      <c r="C108" s="215"/>
      <c r="F108" s="53"/>
      <c r="G108" s="53"/>
      <c r="H108" s="56"/>
      <c r="K108" s="215"/>
      <c r="P108" s="56"/>
      <c r="X108" s="56"/>
      <c r="AA108" s="215"/>
      <c r="AF108" s="56"/>
      <c r="AI108" s="215"/>
      <c r="AN108" s="56"/>
    </row>
    <row r="109" spans="3:40" ht="13.5" customHeight="1">
      <c r="C109" s="215"/>
      <c r="F109" s="53"/>
      <c r="G109" s="53"/>
      <c r="H109" s="56"/>
      <c r="K109" s="215"/>
      <c r="P109" s="56"/>
      <c r="X109" s="56"/>
      <c r="AA109" s="215"/>
      <c r="AF109" s="56"/>
      <c r="AI109" s="215"/>
      <c r="AN109" s="56"/>
    </row>
    <row r="110" spans="3:40" ht="13.5" customHeight="1">
      <c r="C110" s="215"/>
      <c r="F110" s="53"/>
      <c r="G110" s="53"/>
      <c r="H110" s="56"/>
      <c r="K110" s="215"/>
      <c r="P110" s="56"/>
      <c r="X110" s="56"/>
      <c r="AA110" s="215"/>
      <c r="AF110" s="56"/>
      <c r="AI110" s="215"/>
      <c r="AN110" s="56"/>
    </row>
    <row r="111" spans="3:40" ht="13.5" customHeight="1">
      <c r="C111" s="215"/>
      <c r="F111" s="53"/>
      <c r="G111" s="53"/>
      <c r="H111" s="56"/>
      <c r="K111" s="215"/>
      <c r="P111" s="56"/>
      <c r="X111" s="56"/>
      <c r="AA111" s="215"/>
      <c r="AF111" s="56"/>
      <c r="AI111" s="215"/>
      <c r="AN111" s="56"/>
    </row>
    <row r="112" spans="3:40" ht="13.5" customHeight="1">
      <c r="C112" s="215"/>
      <c r="F112" s="53"/>
      <c r="G112" s="53"/>
      <c r="H112" s="56"/>
      <c r="K112" s="215"/>
      <c r="P112" s="56"/>
      <c r="X112" s="56"/>
      <c r="AA112" s="215"/>
      <c r="AF112" s="56"/>
      <c r="AI112" s="215"/>
      <c r="AN112" s="56"/>
    </row>
    <row r="113" spans="3:40" ht="13.5" customHeight="1">
      <c r="C113" s="215"/>
      <c r="F113" s="53"/>
      <c r="G113" s="53"/>
      <c r="H113" s="56"/>
      <c r="K113" s="215"/>
      <c r="P113" s="56"/>
      <c r="X113" s="56"/>
      <c r="AA113" s="215"/>
      <c r="AF113" s="56"/>
      <c r="AI113" s="215"/>
      <c r="AN113" s="56"/>
    </row>
    <row r="114" spans="3:40" ht="13.5" customHeight="1">
      <c r="C114" s="215"/>
      <c r="F114" s="53"/>
      <c r="G114" s="53"/>
      <c r="H114" s="56"/>
      <c r="K114" s="215"/>
      <c r="P114" s="56"/>
      <c r="X114" s="56"/>
      <c r="AA114" s="215"/>
      <c r="AF114" s="56"/>
      <c r="AI114" s="215"/>
      <c r="AN114" s="56"/>
    </row>
    <row r="115" spans="3:40" ht="13.5" customHeight="1">
      <c r="C115" s="215"/>
      <c r="F115" s="53"/>
      <c r="G115" s="53"/>
      <c r="H115" s="56"/>
      <c r="K115" s="215"/>
      <c r="P115" s="56"/>
      <c r="X115" s="56"/>
      <c r="AA115" s="215"/>
      <c r="AF115" s="56"/>
      <c r="AI115" s="215"/>
      <c r="AN115" s="56"/>
    </row>
    <row r="116" spans="3:40" ht="13.5" customHeight="1">
      <c r="C116" s="215"/>
      <c r="F116" s="53"/>
      <c r="G116" s="53"/>
      <c r="H116" s="56"/>
      <c r="K116" s="215"/>
      <c r="P116" s="56"/>
      <c r="X116" s="56"/>
      <c r="AA116" s="215"/>
      <c r="AF116" s="56"/>
      <c r="AI116" s="215"/>
      <c r="AN116" s="56"/>
    </row>
    <row r="117" spans="3:40" ht="13.5" customHeight="1">
      <c r="C117" s="215"/>
      <c r="F117" s="53"/>
      <c r="G117" s="53"/>
      <c r="H117" s="56"/>
      <c r="K117" s="215"/>
      <c r="P117" s="56"/>
      <c r="X117" s="56"/>
      <c r="AA117" s="215"/>
      <c r="AF117" s="56"/>
      <c r="AI117" s="215"/>
      <c r="AN117" s="56"/>
    </row>
    <row r="118" spans="3:40" ht="13.5" customHeight="1">
      <c r="C118" s="215"/>
      <c r="F118" s="53"/>
      <c r="G118" s="53"/>
      <c r="H118" s="56"/>
      <c r="K118" s="215"/>
      <c r="P118" s="56"/>
      <c r="X118" s="56"/>
      <c r="AA118" s="215"/>
      <c r="AF118" s="56"/>
      <c r="AI118" s="215"/>
      <c r="AN118" s="56"/>
    </row>
    <row r="119" spans="3:40" ht="13.5" customHeight="1">
      <c r="C119" s="215"/>
      <c r="F119" s="53"/>
      <c r="G119" s="53"/>
      <c r="H119" s="56"/>
      <c r="K119" s="215"/>
      <c r="P119" s="56"/>
      <c r="X119" s="56"/>
      <c r="AA119" s="215"/>
      <c r="AF119" s="56"/>
      <c r="AI119" s="215"/>
      <c r="AN119" s="56"/>
    </row>
    <row r="120" spans="3:40" ht="13.5" customHeight="1">
      <c r="C120" s="215"/>
      <c r="F120" s="53"/>
      <c r="G120" s="53"/>
      <c r="H120" s="56"/>
      <c r="K120" s="215"/>
      <c r="P120" s="56"/>
      <c r="X120" s="56"/>
      <c r="AA120" s="215"/>
      <c r="AF120" s="56"/>
      <c r="AI120" s="215"/>
      <c r="AN120" s="56"/>
    </row>
    <row r="121" spans="3:40" ht="13.5" customHeight="1">
      <c r="C121" s="215"/>
      <c r="F121" s="53"/>
      <c r="G121" s="53"/>
      <c r="H121" s="56"/>
      <c r="K121" s="215"/>
      <c r="P121" s="56"/>
      <c r="X121" s="56"/>
      <c r="AA121" s="215"/>
      <c r="AF121" s="56"/>
      <c r="AI121" s="215"/>
      <c r="AN121" s="56"/>
    </row>
    <row r="122" spans="3:40" ht="13.5" customHeight="1">
      <c r="C122" s="215"/>
      <c r="F122" s="53"/>
      <c r="G122" s="53"/>
      <c r="H122" s="56"/>
      <c r="K122" s="215"/>
      <c r="P122" s="56"/>
      <c r="X122" s="56"/>
      <c r="AA122" s="215"/>
      <c r="AF122" s="56"/>
      <c r="AI122" s="215"/>
      <c r="AN122" s="56"/>
    </row>
    <row r="123" spans="3:40" ht="13.5" customHeight="1">
      <c r="C123" s="215"/>
      <c r="F123" s="53"/>
      <c r="G123" s="53"/>
      <c r="H123" s="56"/>
      <c r="K123" s="215"/>
      <c r="P123" s="56"/>
      <c r="X123" s="56"/>
      <c r="AA123" s="215"/>
      <c r="AF123" s="56"/>
      <c r="AI123" s="215"/>
      <c r="AN123" s="56"/>
    </row>
    <row r="124" spans="3:40" ht="13.5" customHeight="1">
      <c r="C124" s="215"/>
      <c r="F124" s="53"/>
      <c r="G124" s="53"/>
      <c r="H124" s="56"/>
      <c r="K124" s="215"/>
      <c r="P124" s="56"/>
      <c r="X124" s="56"/>
      <c r="AA124" s="215"/>
      <c r="AF124" s="56"/>
      <c r="AI124" s="215"/>
      <c r="AN124" s="56"/>
    </row>
    <row r="125" spans="3:40" ht="13.5" customHeight="1">
      <c r="C125" s="215"/>
      <c r="F125" s="53"/>
      <c r="G125" s="53"/>
      <c r="H125" s="56"/>
      <c r="K125" s="215"/>
      <c r="P125" s="56"/>
      <c r="X125" s="56"/>
      <c r="AA125" s="215"/>
      <c r="AF125" s="56"/>
      <c r="AI125" s="215"/>
      <c r="AN125" s="56"/>
    </row>
    <row r="126" spans="3:40" ht="13.5" customHeight="1">
      <c r="C126" s="215"/>
      <c r="F126" s="53"/>
      <c r="G126" s="53"/>
      <c r="H126" s="56"/>
      <c r="K126" s="215"/>
      <c r="P126" s="56"/>
      <c r="X126" s="56"/>
      <c r="AA126" s="215"/>
      <c r="AF126" s="56"/>
      <c r="AI126" s="215"/>
      <c r="AN126" s="56"/>
    </row>
    <row r="127" spans="3:40" ht="13.5" customHeight="1">
      <c r="C127" s="215"/>
      <c r="F127" s="53"/>
      <c r="G127" s="53"/>
      <c r="H127" s="56"/>
      <c r="K127" s="215"/>
      <c r="P127" s="56"/>
      <c r="X127" s="56"/>
      <c r="AA127" s="215"/>
      <c r="AF127" s="56"/>
      <c r="AI127" s="215"/>
      <c r="AN127" s="56"/>
    </row>
    <row r="128" spans="3:40" ht="13.5" customHeight="1">
      <c r="C128" s="215"/>
      <c r="F128" s="53"/>
      <c r="G128" s="53"/>
      <c r="H128" s="56"/>
      <c r="K128" s="215"/>
      <c r="P128" s="56"/>
      <c r="X128" s="56"/>
      <c r="AA128" s="215"/>
      <c r="AF128" s="56"/>
      <c r="AI128" s="215"/>
      <c r="AN128" s="56"/>
    </row>
    <row r="129" spans="3:40" ht="13.5" customHeight="1">
      <c r="C129" s="215"/>
      <c r="F129" s="53"/>
      <c r="G129" s="53"/>
      <c r="H129" s="56"/>
      <c r="K129" s="215"/>
      <c r="P129" s="56"/>
      <c r="X129" s="56"/>
      <c r="AA129" s="215"/>
      <c r="AF129" s="56"/>
      <c r="AI129" s="215"/>
      <c r="AN129" s="56"/>
    </row>
    <row r="130" spans="3:40" ht="13.5" customHeight="1">
      <c r="C130" s="215"/>
      <c r="F130" s="53"/>
      <c r="G130" s="53"/>
      <c r="H130" s="56"/>
      <c r="K130" s="215"/>
      <c r="P130" s="56"/>
      <c r="X130" s="56"/>
      <c r="AA130" s="215"/>
      <c r="AF130" s="56"/>
      <c r="AI130" s="215"/>
      <c r="AN130" s="56"/>
    </row>
    <row r="131" spans="3:40" ht="13.5" customHeight="1">
      <c r="C131" s="215"/>
      <c r="F131" s="53"/>
      <c r="G131" s="53"/>
      <c r="H131" s="56"/>
      <c r="K131" s="215"/>
      <c r="P131" s="56"/>
      <c r="X131" s="56"/>
      <c r="AA131" s="215"/>
      <c r="AF131" s="56"/>
      <c r="AI131" s="215"/>
      <c r="AN131" s="56"/>
    </row>
    <row r="132" spans="3:40" ht="13.5" customHeight="1">
      <c r="C132" s="215"/>
      <c r="F132" s="53"/>
      <c r="G132" s="53"/>
      <c r="H132" s="56"/>
      <c r="K132" s="215"/>
      <c r="P132" s="56"/>
      <c r="X132" s="56"/>
      <c r="AA132" s="215"/>
      <c r="AF132" s="56"/>
      <c r="AI132" s="215"/>
      <c r="AN132" s="56"/>
    </row>
    <row r="133" spans="3:40" ht="13.5" customHeight="1">
      <c r="C133" s="215"/>
      <c r="F133" s="53"/>
      <c r="G133" s="53"/>
      <c r="H133" s="56"/>
      <c r="K133" s="215"/>
      <c r="P133" s="56"/>
      <c r="X133" s="56"/>
      <c r="AA133" s="215"/>
      <c r="AF133" s="56"/>
      <c r="AI133" s="215"/>
      <c r="AN133" s="56"/>
    </row>
    <row r="134" spans="3:40" ht="13.5" customHeight="1">
      <c r="C134" s="215"/>
      <c r="F134" s="53"/>
      <c r="G134" s="53"/>
      <c r="H134" s="56"/>
      <c r="K134" s="215"/>
      <c r="P134" s="56"/>
      <c r="X134" s="56"/>
      <c r="AA134" s="215"/>
      <c r="AF134" s="56"/>
      <c r="AI134" s="215"/>
      <c r="AN134" s="56"/>
    </row>
    <row r="135" spans="3:40" ht="13.5" customHeight="1">
      <c r="C135" s="215"/>
      <c r="F135" s="53"/>
      <c r="G135" s="53"/>
      <c r="H135" s="56"/>
      <c r="K135" s="215"/>
      <c r="P135" s="56"/>
      <c r="X135" s="56"/>
      <c r="AA135" s="215"/>
      <c r="AF135" s="56"/>
      <c r="AI135" s="215"/>
      <c r="AN135" s="56"/>
    </row>
    <row r="136" spans="3:40" ht="13.5" customHeight="1">
      <c r="C136" s="215"/>
      <c r="F136" s="53"/>
      <c r="G136" s="53"/>
      <c r="H136" s="56"/>
      <c r="K136" s="215"/>
      <c r="P136" s="56"/>
      <c r="X136" s="56"/>
      <c r="AA136" s="215"/>
      <c r="AF136" s="56"/>
      <c r="AI136" s="215"/>
      <c r="AN136" s="56"/>
    </row>
    <row r="137" spans="3:40" ht="13.5" customHeight="1">
      <c r="C137" s="215"/>
      <c r="F137" s="53"/>
      <c r="G137" s="53"/>
      <c r="H137" s="56"/>
      <c r="K137" s="215"/>
      <c r="P137" s="56"/>
      <c r="X137" s="56"/>
      <c r="AA137" s="215"/>
      <c r="AF137" s="56"/>
      <c r="AI137" s="215"/>
      <c r="AN137" s="56"/>
    </row>
    <row r="138" spans="3:40" ht="13.5" customHeight="1">
      <c r="C138" s="215"/>
      <c r="F138" s="53"/>
      <c r="G138" s="53"/>
      <c r="H138" s="56"/>
      <c r="K138" s="215"/>
      <c r="P138" s="56"/>
      <c r="X138" s="56"/>
      <c r="AA138" s="215"/>
      <c r="AF138" s="56"/>
      <c r="AI138" s="215"/>
      <c r="AN138" s="56"/>
    </row>
    <row r="139" spans="3:40" ht="13.5" customHeight="1">
      <c r="C139" s="215"/>
      <c r="F139" s="53"/>
      <c r="G139" s="53"/>
      <c r="H139" s="56"/>
      <c r="K139" s="215"/>
      <c r="P139" s="56"/>
      <c r="X139" s="56"/>
      <c r="AA139" s="215"/>
      <c r="AF139" s="56"/>
      <c r="AI139" s="215"/>
      <c r="AN139" s="56"/>
    </row>
    <row r="140" spans="3:40" ht="13.5" customHeight="1">
      <c r="C140" s="215"/>
      <c r="F140" s="53"/>
      <c r="G140" s="53"/>
      <c r="H140" s="56"/>
      <c r="K140" s="215"/>
      <c r="P140" s="56"/>
      <c r="X140" s="56"/>
      <c r="AA140" s="215"/>
      <c r="AF140" s="56"/>
      <c r="AI140" s="215"/>
      <c r="AN140" s="56"/>
    </row>
    <row r="141" spans="3:40" ht="13.5" customHeight="1">
      <c r="C141" s="215"/>
      <c r="F141" s="53"/>
      <c r="G141" s="53"/>
      <c r="H141" s="56"/>
      <c r="K141" s="215"/>
      <c r="P141" s="56"/>
      <c r="X141" s="56"/>
      <c r="AA141" s="215"/>
      <c r="AF141" s="56"/>
      <c r="AI141" s="215"/>
      <c r="AN141" s="56"/>
    </row>
    <row r="142" spans="3:40" ht="13.5" customHeight="1">
      <c r="C142" s="215"/>
      <c r="F142" s="53"/>
      <c r="G142" s="53"/>
      <c r="H142" s="56"/>
      <c r="K142" s="215"/>
      <c r="P142" s="56"/>
      <c r="X142" s="56"/>
      <c r="AA142" s="215"/>
      <c r="AF142" s="56"/>
      <c r="AI142" s="215"/>
      <c r="AN142" s="56"/>
    </row>
    <row r="143" spans="3:40" ht="13.5" customHeight="1">
      <c r="C143" s="215"/>
      <c r="F143" s="53"/>
      <c r="G143" s="53"/>
      <c r="H143" s="56"/>
      <c r="K143" s="215"/>
      <c r="P143" s="56"/>
      <c r="X143" s="56"/>
      <c r="AA143" s="215"/>
      <c r="AF143" s="56"/>
      <c r="AI143" s="215"/>
      <c r="AN143" s="56"/>
    </row>
    <row r="144" spans="3:40" ht="13.5" customHeight="1">
      <c r="C144" s="215"/>
      <c r="F144" s="53"/>
      <c r="G144" s="53"/>
      <c r="H144" s="56"/>
      <c r="K144" s="215"/>
      <c r="P144" s="56"/>
      <c r="X144" s="56"/>
      <c r="AA144" s="215"/>
      <c r="AF144" s="56"/>
      <c r="AI144" s="215"/>
      <c r="AN144" s="56"/>
    </row>
    <row r="145" spans="3:40" ht="13.5" customHeight="1">
      <c r="C145" s="215"/>
      <c r="F145" s="53"/>
      <c r="G145" s="53"/>
      <c r="H145" s="56"/>
      <c r="K145" s="215"/>
      <c r="P145" s="56"/>
      <c r="X145" s="56"/>
      <c r="AA145" s="215"/>
      <c r="AF145" s="56"/>
      <c r="AI145" s="215"/>
      <c r="AN145" s="56"/>
    </row>
    <row r="146" spans="3:40" ht="13.5" customHeight="1">
      <c r="C146" s="215"/>
      <c r="F146" s="53"/>
      <c r="G146" s="53"/>
      <c r="H146" s="56"/>
      <c r="K146" s="215"/>
      <c r="P146" s="56"/>
      <c r="X146" s="56"/>
      <c r="AA146" s="215"/>
      <c r="AF146" s="56"/>
      <c r="AI146" s="215"/>
      <c r="AN146" s="56"/>
    </row>
    <row r="147" spans="3:40" ht="13.5" customHeight="1">
      <c r="C147" s="215"/>
      <c r="F147" s="53"/>
      <c r="G147" s="53"/>
      <c r="H147" s="56"/>
      <c r="K147" s="215"/>
      <c r="P147" s="56"/>
      <c r="X147" s="56"/>
      <c r="AA147" s="215"/>
      <c r="AF147" s="56"/>
      <c r="AI147" s="215"/>
      <c r="AN147" s="56"/>
    </row>
    <row r="148" spans="3:40" ht="13.5" customHeight="1">
      <c r="C148" s="215"/>
      <c r="F148" s="53"/>
      <c r="G148" s="53"/>
      <c r="H148" s="56"/>
      <c r="K148" s="215"/>
      <c r="P148" s="56"/>
      <c r="X148" s="56"/>
      <c r="AA148" s="215"/>
      <c r="AF148" s="56"/>
      <c r="AI148" s="215"/>
      <c r="AN148" s="56"/>
    </row>
    <row r="149" spans="3:40" ht="13.5" customHeight="1">
      <c r="C149" s="215"/>
      <c r="F149" s="53"/>
      <c r="G149" s="53"/>
      <c r="H149" s="56"/>
      <c r="K149" s="215"/>
      <c r="P149" s="56"/>
      <c r="X149" s="56"/>
      <c r="AA149" s="215"/>
      <c r="AF149" s="56"/>
      <c r="AI149" s="215"/>
      <c r="AN149" s="56"/>
    </row>
    <row r="150" spans="3:40" ht="13.5" customHeight="1">
      <c r="C150" s="215"/>
      <c r="F150" s="53"/>
      <c r="G150" s="53"/>
      <c r="H150" s="56"/>
      <c r="K150" s="215"/>
      <c r="P150" s="56"/>
      <c r="X150" s="56"/>
      <c r="AA150" s="215"/>
      <c r="AF150" s="56"/>
      <c r="AI150" s="215"/>
      <c r="AN150" s="56"/>
    </row>
    <row r="151" spans="3:40" ht="13.5" customHeight="1">
      <c r="C151" s="215"/>
      <c r="F151" s="53"/>
      <c r="G151" s="53"/>
      <c r="H151" s="56"/>
      <c r="K151" s="215"/>
      <c r="P151" s="56"/>
      <c r="X151" s="56"/>
      <c r="AA151" s="215"/>
      <c r="AF151" s="56"/>
      <c r="AI151" s="215"/>
      <c r="AN151" s="56"/>
    </row>
    <row r="152" spans="3:40" ht="13.5" customHeight="1">
      <c r="C152" s="215"/>
      <c r="F152" s="53"/>
      <c r="G152" s="53"/>
      <c r="H152" s="56"/>
      <c r="K152" s="215"/>
      <c r="P152" s="56"/>
      <c r="X152" s="56"/>
      <c r="AA152" s="215"/>
      <c r="AF152" s="56"/>
      <c r="AI152" s="215"/>
      <c r="AN152" s="56"/>
    </row>
    <row r="153" spans="3:40" ht="13.5" customHeight="1">
      <c r="C153" s="215"/>
      <c r="F153" s="53"/>
      <c r="G153" s="53"/>
      <c r="H153" s="56"/>
      <c r="K153" s="215"/>
      <c r="P153" s="56"/>
      <c r="X153" s="56"/>
      <c r="AA153" s="215"/>
      <c r="AF153" s="56"/>
      <c r="AI153" s="215"/>
      <c r="AN153" s="56"/>
    </row>
    <row r="154" spans="3:40" ht="13.5" customHeight="1">
      <c r="C154" s="215"/>
      <c r="F154" s="53"/>
      <c r="G154" s="53"/>
      <c r="H154" s="56"/>
      <c r="K154" s="215"/>
      <c r="P154" s="56"/>
      <c r="X154" s="56"/>
      <c r="AA154" s="215"/>
      <c r="AF154" s="56"/>
      <c r="AI154" s="215"/>
      <c r="AN154" s="56"/>
    </row>
    <row r="155" spans="3:40" ht="13.5" customHeight="1">
      <c r="C155" s="215"/>
      <c r="F155" s="53"/>
      <c r="G155" s="53"/>
      <c r="H155" s="56"/>
      <c r="K155" s="215"/>
      <c r="P155" s="56"/>
      <c r="X155" s="56"/>
      <c r="AA155" s="215"/>
      <c r="AF155" s="56"/>
      <c r="AI155" s="215"/>
      <c r="AN155" s="56"/>
    </row>
    <row r="156" spans="3:40" ht="13.5" customHeight="1">
      <c r="C156" s="215"/>
      <c r="F156" s="53"/>
      <c r="G156" s="53"/>
      <c r="H156" s="56"/>
      <c r="K156" s="215"/>
      <c r="P156" s="56"/>
      <c r="X156" s="56"/>
      <c r="AA156" s="215"/>
      <c r="AF156" s="56"/>
      <c r="AI156" s="215"/>
      <c r="AN156" s="56"/>
    </row>
    <row r="157" spans="3:40" ht="13.5" customHeight="1">
      <c r="C157" s="215"/>
      <c r="F157" s="53"/>
      <c r="G157" s="53"/>
      <c r="H157" s="56"/>
      <c r="K157" s="215"/>
      <c r="P157" s="56"/>
      <c r="X157" s="56"/>
      <c r="AA157" s="215"/>
      <c r="AF157" s="56"/>
      <c r="AI157" s="215"/>
      <c r="AN157" s="56"/>
    </row>
    <row r="158" spans="3:40" ht="13.5" customHeight="1">
      <c r="C158" s="215"/>
      <c r="F158" s="53"/>
      <c r="G158" s="53"/>
      <c r="H158" s="56"/>
      <c r="K158" s="215"/>
      <c r="P158" s="56"/>
      <c r="X158" s="56"/>
      <c r="AA158" s="215"/>
      <c r="AF158" s="56"/>
      <c r="AI158" s="215"/>
      <c r="AN158" s="56"/>
    </row>
    <row r="159" spans="3:40" ht="13.5" customHeight="1">
      <c r="C159" s="215"/>
      <c r="F159" s="53"/>
      <c r="G159" s="53"/>
      <c r="H159" s="56"/>
      <c r="K159" s="215"/>
      <c r="P159" s="56"/>
      <c r="X159" s="56"/>
      <c r="AA159" s="215"/>
      <c r="AF159" s="56"/>
      <c r="AI159" s="215"/>
      <c r="AN159" s="56"/>
    </row>
    <row r="160" spans="3:40" ht="13.5" customHeight="1">
      <c r="C160" s="215"/>
      <c r="F160" s="53"/>
      <c r="G160" s="53"/>
      <c r="H160" s="56"/>
      <c r="K160" s="215"/>
      <c r="P160" s="56"/>
      <c r="X160" s="56"/>
      <c r="AA160" s="215"/>
      <c r="AF160" s="56"/>
      <c r="AI160" s="215"/>
      <c r="AN160" s="56"/>
    </row>
    <row r="161" spans="3:40" ht="13.5" customHeight="1">
      <c r="C161" s="215"/>
      <c r="F161" s="53"/>
      <c r="G161" s="53"/>
      <c r="H161" s="56"/>
      <c r="K161" s="215"/>
      <c r="P161" s="56"/>
      <c r="X161" s="56"/>
      <c r="AA161" s="215"/>
      <c r="AF161" s="56"/>
      <c r="AI161" s="215"/>
      <c r="AN161" s="56"/>
    </row>
    <row r="162" spans="3:40" ht="13.5" customHeight="1">
      <c r="C162" s="215"/>
      <c r="F162" s="53"/>
      <c r="G162" s="53"/>
      <c r="H162" s="56"/>
      <c r="K162" s="215"/>
      <c r="P162" s="56"/>
      <c r="X162" s="56"/>
      <c r="AA162" s="215"/>
      <c r="AF162" s="56"/>
      <c r="AI162" s="215"/>
      <c r="AN162" s="56"/>
    </row>
    <row r="163" spans="3:40" ht="13.5" customHeight="1">
      <c r="C163" s="215"/>
      <c r="F163" s="53"/>
      <c r="G163" s="53"/>
      <c r="H163" s="56"/>
      <c r="K163" s="215"/>
      <c r="P163" s="56"/>
      <c r="X163" s="56"/>
      <c r="AA163" s="215"/>
      <c r="AF163" s="56"/>
      <c r="AI163" s="215"/>
      <c r="AN163" s="56"/>
    </row>
    <row r="164" spans="3:40" ht="13.5" customHeight="1">
      <c r="C164" s="215"/>
      <c r="F164" s="53"/>
      <c r="G164" s="53"/>
      <c r="H164" s="56"/>
      <c r="K164" s="215"/>
      <c r="P164" s="56"/>
      <c r="X164" s="56"/>
      <c r="AA164" s="215"/>
      <c r="AF164" s="56"/>
      <c r="AI164" s="215"/>
      <c r="AN164" s="56"/>
    </row>
    <row r="165" spans="3:40" ht="13.5" customHeight="1">
      <c r="C165" s="215"/>
      <c r="F165" s="53"/>
      <c r="G165" s="53"/>
      <c r="H165" s="56"/>
      <c r="K165" s="215"/>
      <c r="P165" s="56"/>
      <c r="X165" s="56"/>
      <c r="AA165" s="215"/>
      <c r="AF165" s="56"/>
      <c r="AI165" s="215"/>
      <c r="AN165" s="56"/>
    </row>
    <row r="166" spans="3:40" ht="13.5" customHeight="1">
      <c r="C166" s="215"/>
      <c r="F166" s="53"/>
      <c r="G166" s="53"/>
      <c r="H166" s="56"/>
      <c r="K166" s="215"/>
      <c r="P166" s="56"/>
      <c r="X166" s="56"/>
      <c r="AA166" s="215"/>
      <c r="AF166" s="56"/>
      <c r="AI166" s="215"/>
      <c r="AN166" s="56"/>
    </row>
    <row r="167" spans="3:40" ht="13.5" customHeight="1">
      <c r="C167" s="215"/>
      <c r="F167" s="53"/>
      <c r="G167" s="53"/>
      <c r="H167" s="56"/>
      <c r="K167" s="215"/>
      <c r="P167" s="56"/>
      <c r="X167" s="56"/>
      <c r="AA167" s="215"/>
      <c r="AF167" s="56"/>
      <c r="AI167" s="215"/>
      <c r="AN167" s="56"/>
    </row>
    <row r="168" spans="3:40" ht="13.5" customHeight="1">
      <c r="C168" s="215"/>
      <c r="F168" s="53"/>
      <c r="G168" s="53"/>
      <c r="H168" s="56"/>
      <c r="K168" s="215"/>
      <c r="P168" s="56"/>
      <c r="X168" s="56"/>
      <c r="AA168" s="215"/>
      <c r="AF168" s="56"/>
      <c r="AI168" s="215"/>
      <c r="AN168" s="56"/>
    </row>
    <row r="169" spans="3:40" ht="13.5" customHeight="1">
      <c r="C169" s="215"/>
      <c r="F169" s="53"/>
      <c r="G169" s="53"/>
      <c r="H169" s="56"/>
      <c r="K169" s="215"/>
      <c r="P169" s="56"/>
      <c r="X169" s="56"/>
      <c r="AA169" s="215"/>
      <c r="AF169" s="56"/>
      <c r="AI169" s="215"/>
      <c r="AN169" s="56"/>
    </row>
    <row r="170" spans="3:40" ht="13.5" customHeight="1">
      <c r="C170" s="215"/>
      <c r="F170" s="53"/>
      <c r="G170" s="53"/>
      <c r="H170" s="56"/>
      <c r="K170" s="215"/>
      <c r="P170" s="56"/>
      <c r="X170" s="56"/>
      <c r="AA170" s="215"/>
      <c r="AF170" s="56"/>
      <c r="AI170" s="215"/>
      <c r="AN170" s="56"/>
    </row>
    <row r="171" spans="3:40" ht="13.5" customHeight="1">
      <c r="C171" s="215"/>
      <c r="F171" s="53"/>
      <c r="G171" s="53"/>
      <c r="H171" s="56"/>
      <c r="K171" s="215"/>
      <c r="P171" s="56"/>
      <c r="X171" s="56"/>
      <c r="AA171" s="215"/>
      <c r="AF171" s="56"/>
      <c r="AI171" s="215"/>
      <c r="AN171" s="56"/>
    </row>
    <row r="172" spans="3:40" ht="13.5" customHeight="1">
      <c r="C172" s="215"/>
      <c r="F172" s="53"/>
      <c r="G172" s="53"/>
      <c r="H172" s="56"/>
      <c r="K172" s="215"/>
      <c r="P172" s="56"/>
      <c r="X172" s="56"/>
      <c r="AA172" s="215"/>
      <c r="AF172" s="56"/>
      <c r="AI172" s="215"/>
      <c r="AN172" s="56"/>
    </row>
    <row r="173" spans="3:40" ht="13.5" customHeight="1">
      <c r="C173" s="215"/>
      <c r="F173" s="53"/>
      <c r="G173" s="53"/>
      <c r="H173" s="56"/>
      <c r="K173" s="215"/>
      <c r="P173" s="56"/>
      <c r="X173" s="56"/>
      <c r="AA173" s="215"/>
      <c r="AF173" s="56"/>
      <c r="AI173" s="215"/>
      <c r="AN173" s="56"/>
    </row>
    <row r="174" spans="3:40" ht="13.5" customHeight="1">
      <c r="C174" s="215"/>
      <c r="F174" s="53"/>
      <c r="G174" s="53"/>
      <c r="H174" s="56"/>
      <c r="K174" s="215"/>
      <c r="P174" s="56"/>
      <c r="X174" s="56"/>
      <c r="AA174" s="215"/>
      <c r="AF174" s="56"/>
      <c r="AI174" s="215"/>
      <c r="AN174" s="56"/>
    </row>
    <row r="175" spans="3:40" ht="13.5" customHeight="1">
      <c r="C175" s="215"/>
      <c r="F175" s="53"/>
      <c r="G175" s="53"/>
      <c r="H175" s="56"/>
      <c r="K175" s="215"/>
      <c r="P175" s="56"/>
      <c r="X175" s="56"/>
      <c r="AA175" s="215"/>
      <c r="AF175" s="56"/>
      <c r="AI175" s="215"/>
      <c r="AN175" s="56"/>
    </row>
    <row r="176" spans="3:40" ht="13.5" customHeight="1">
      <c r="C176" s="215"/>
      <c r="F176" s="53"/>
      <c r="G176" s="53"/>
      <c r="H176" s="56"/>
      <c r="K176" s="215"/>
      <c r="P176" s="56"/>
      <c r="X176" s="56"/>
      <c r="AA176" s="215"/>
      <c r="AF176" s="56"/>
      <c r="AI176" s="215"/>
      <c r="AN176" s="56"/>
    </row>
    <row r="177" spans="3:40" ht="13.5" customHeight="1">
      <c r="C177" s="215"/>
      <c r="F177" s="53"/>
      <c r="G177" s="53"/>
      <c r="H177" s="56"/>
      <c r="K177" s="215"/>
      <c r="P177" s="56"/>
      <c r="X177" s="56"/>
      <c r="AA177" s="215"/>
      <c r="AF177" s="56"/>
      <c r="AI177" s="215"/>
      <c r="AN177" s="56"/>
    </row>
    <row r="178" spans="3:40" ht="13.5" customHeight="1">
      <c r="C178" s="215"/>
      <c r="F178" s="53"/>
      <c r="G178" s="53"/>
      <c r="H178" s="56"/>
      <c r="K178" s="215"/>
      <c r="P178" s="56"/>
      <c r="X178" s="56"/>
      <c r="AA178" s="215"/>
      <c r="AF178" s="56"/>
      <c r="AI178" s="215"/>
      <c r="AN178" s="56"/>
    </row>
    <row r="179" spans="3:40" ht="13.5" customHeight="1">
      <c r="C179" s="215"/>
      <c r="F179" s="53"/>
      <c r="G179" s="53"/>
      <c r="H179" s="56"/>
      <c r="K179" s="215"/>
      <c r="P179" s="56"/>
      <c r="X179" s="56"/>
      <c r="AA179" s="215"/>
      <c r="AF179" s="56"/>
      <c r="AI179" s="215"/>
      <c r="AN179" s="56"/>
    </row>
    <row r="180" spans="3:40" ht="13.5" customHeight="1">
      <c r="C180" s="215"/>
      <c r="F180" s="53"/>
      <c r="G180" s="53"/>
      <c r="H180" s="56"/>
      <c r="K180" s="215"/>
      <c r="P180" s="56"/>
      <c r="X180" s="56"/>
      <c r="AA180" s="215"/>
      <c r="AF180" s="56"/>
      <c r="AI180" s="215"/>
      <c r="AN180" s="56"/>
    </row>
    <row r="181" spans="3:40" ht="13.5" customHeight="1">
      <c r="C181" s="215"/>
      <c r="F181" s="53"/>
      <c r="G181" s="53"/>
      <c r="H181" s="56"/>
      <c r="K181" s="215"/>
      <c r="P181" s="56"/>
      <c r="X181" s="56"/>
      <c r="AA181" s="215"/>
      <c r="AF181" s="56"/>
      <c r="AI181" s="215"/>
      <c r="AN181" s="56"/>
    </row>
    <row r="182" spans="3:40" ht="13.5" customHeight="1">
      <c r="C182" s="215"/>
      <c r="F182" s="53"/>
      <c r="G182" s="53"/>
      <c r="H182" s="56"/>
      <c r="K182" s="215"/>
      <c r="P182" s="56"/>
      <c r="X182" s="56"/>
      <c r="AA182" s="215"/>
      <c r="AF182" s="56"/>
      <c r="AI182" s="215"/>
      <c r="AN182" s="56"/>
    </row>
    <row r="183" spans="3:40" ht="13.5" customHeight="1">
      <c r="C183" s="215"/>
      <c r="F183" s="53"/>
      <c r="G183" s="53"/>
      <c r="H183" s="56"/>
      <c r="K183" s="215"/>
      <c r="P183" s="56"/>
      <c r="X183" s="56"/>
      <c r="AA183" s="215"/>
      <c r="AF183" s="56"/>
      <c r="AI183" s="215"/>
      <c r="AN183" s="56"/>
    </row>
    <row r="184" spans="3:40" ht="13.5" customHeight="1">
      <c r="C184" s="215"/>
      <c r="F184" s="53"/>
      <c r="G184" s="53"/>
      <c r="H184" s="56"/>
      <c r="K184" s="215"/>
      <c r="P184" s="56"/>
      <c r="X184" s="56"/>
      <c r="AA184" s="215"/>
      <c r="AF184" s="56"/>
      <c r="AI184" s="215"/>
      <c r="AN184" s="56"/>
    </row>
    <row r="185" spans="3:40" ht="13.5" customHeight="1">
      <c r="C185" s="215"/>
      <c r="F185" s="53"/>
      <c r="G185" s="53"/>
      <c r="H185" s="56"/>
      <c r="K185" s="215"/>
      <c r="P185" s="56"/>
      <c r="X185" s="56"/>
      <c r="AA185" s="215"/>
      <c r="AF185" s="56"/>
      <c r="AI185" s="215"/>
      <c r="AN185" s="56"/>
    </row>
    <row r="186" spans="3:40" ht="13.5" customHeight="1">
      <c r="C186" s="215"/>
      <c r="F186" s="53"/>
      <c r="G186" s="53"/>
      <c r="H186" s="56"/>
      <c r="K186" s="215"/>
      <c r="P186" s="56"/>
      <c r="X186" s="56"/>
      <c r="AA186" s="215"/>
      <c r="AF186" s="56"/>
      <c r="AI186" s="215"/>
      <c r="AN186" s="56"/>
    </row>
    <row r="187" spans="3:40" ht="13.5" customHeight="1">
      <c r="C187" s="215"/>
      <c r="F187" s="53"/>
      <c r="G187" s="53"/>
      <c r="H187" s="56"/>
      <c r="K187" s="215"/>
      <c r="P187" s="56"/>
      <c r="X187" s="56"/>
      <c r="AA187" s="215"/>
      <c r="AF187" s="56"/>
      <c r="AI187" s="215"/>
      <c r="AN187" s="56"/>
    </row>
    <row r="188" spans="3:40" ht="13.5" customHeight="1">
      <c r="C188" s="215"/>
      <c r="F188" s="53"/>
      <c r="G188" s="53"/>
      <c r="H188" s="56"/>
      <c r="K188" s="215"/>
      <c r="P188" s="56"/>
      <c r="X188" s="56"/>
      <c r="AA188" s="215"/>
      <c r="AF188" s="56"/>
      <c r="AI188" s="215"/>
      <c r="AN188" s="56"/>
    </row>
    <row r="189" spans="3:40" ht="13.5" customHeight="1">
      <c r="C189" s="215"/>
      <c r="F189" s="53"/>
      <c r="G189" s="53"/>
      <c r="H189" s="56"/>
      <c r="K189" s="215"/>
      <c r="P189" s="56"/>
      <c r="X189" s="56"/>
      <c r="AA189" s="215"/>
      <c r="AF189" s="56"/>
      <c r="AI189" s="215"/>
      <c r="AN189" s="56"/>
    </row>
    <row r="190" spans="3:40" ht="13.5" customHeight="1">
      <c r="C190" s="215"/>
      <c r="F190" s="53"/>
      <c r="G190" s="53"/>
      <c r="H190" s="56"/>
      <c r="K190" s="215"/>
      <c r="P190" s="56"/>
      <c r="X190" s="56"/>
      <c r="AA190" s="215"/>
      <c r="AF190" s="56"/>
      <c r="AI190" s="215"/>
      <c r="AN190" s="56"/>
    </row>
    <row r="191" spans="3:40" ht="13.5" customHeight="1">
      <c r="C191" s="215"/>
      <c r="F191" s="53"/>
      <c r="G191" s="53"/>
      <c r="H191" s="56"/>
      <c r="K191" s="215"/>
      <c r="P191" s="56"/>
      <c r="X191" s="56"/>
      <c r="AA191" s="215"/>
      <c r="AF191" s="56"/>
      <c r="AI191" s="215"/>
      <c r="AN191" s="56"/>
    </row>
    <row r="192" spans="3:40" ht="13.5" customHeight="1">
      <c r="C192" s="215"/>
      <c r="F192" s="53"/>
      <c r="G192" s="53"/>
      <c r="H192" s="56"/>
      <c r="K192" s="215"/>
      <c r="P192" s="56"/>
      <c r="X192" s="56"/>
      <c r="AA192" s="215"/>
      <c r="AF192" s="56"/>
      <c r="AI192" s="215"/>
      <c r="AN192" s="56"/>
    </row>
    <row r="193" spans="3:40" ht="13.5" customHeight="1">
      <c r="C193" s="215"/>
      <c r="F193" s="53"/>
      <c r="G193" s="53"/>
      <c r="H193" s="56"/>
      <c r="K193" s="215"/>
      <c r="P193" s="56"/>
      <c r="X193" s="56"/>
      <c r="AA193" s="215"/>
      <c r="AF193" s="56"/>
      <c r="AI193" s="215"/>
      <c r="AN193" s="56"/>
    </row>
    <row r="194" spans="3:40" ht="13.5" customHeight="1">
      <c r="C194" s="215"/>
      <c r="F194" s="53"/>
      <c r="G194" s="53"/>
      <c r="H194" s="56"/>
      <c r="K194" s="215"/>
      <c r="P194" s="56"/>
      <c r="X194" s="56"/>
      <c r="AA194" s="215"/>
      <c r="AF194" s="56"/>
      <c r="AI194" s="215"/>
      <c r="AN194" s="56"/>
    </row>
    <row r="195" spans="3:40" ht="13.5" customHeight="1">
      <c r="C195" s="215"/>
      <c r="F195" s="53"/>
      <c r="G195" s="53"/>
      <c r="H195" s="56"/>
      <c r="K195" s="215"/>
      <c r="P195" s="56"/>
      <c r="X195" s="56"/>
      <c r="AA195" s="215"/>
      <c r="AF195" s="56"/>
      <c r="AI195" s="215"/>
      <c r="AN195" s="56"/>
    </row>
    <row r="196" spans="3:40" ht="13.5" customHeight="1">
      <c r="C196" s="215"/>
      <c r="F196" s="53"/>
      <c r="G196" s="53"/>
      <c r="H196" s="56"/>
      <c r="K196" s="215"/>
      <c r="P196" s="56"/>
      <c r="X196" s="56"/>
      <c r="AA196" s="215"/>
      <c r="AF196" s="56"/>
      <c r="AI196" s="215"/>
      <c r="AN196" s="56"/>
    </row>
    <row r="197" spans="3:40" ht="13.5" customHeight="1">
      <c r="C197" s="215"/>
      <c r="F197" s="53"/>
      <c r="G197" s="53"/>
      <c r="H197" s="56"/>
      <c r="K197" s="215"/>
      <c r="P197" s="56"/>
      <c r="X197" s="56"/>
      <c r="AA197" s="215"/>
      <c r="AF197" s="56"/>
      <c r="AI197" s="215"/>
      <c r="AN197" s="56"/>
    </row>
    <row r="198" spans="3:40" ht="13.5" customHeight="1">
      <c r="C198" s="215"/>
      <c r="F198" s="53"/>
      <c r="G198" s="53"/>
      <c r="H198" s="56"/>
      <c r="K198" s="215"/>
      <c r="P198" s="56"/>
      <c r="X198" s="56"/>
      <c r="AA198" s="215"/>
      <c r="AF198" s="56"/>
      <c r="AI198" s="215"/>
      <c r="AN198" s="56"/>
    </row>
    <row r="199" spans="3:40" ht="13.5" customHeight="1">
      <c r="C199" s="215"/>
      <c r="F199" s="53"/>
      <c r="G199" s="53"/>
      <c r="H199" s="56"/>
      <c r="K199" s="215"/>
      <c r="P199" s="56"/>
      <c r="X199" s="56"/>
      <c r="AA199" s="215"/>
      <c r="AF199" s="56"/>
      <c r="AI199" s="215"/>
      <c r="AN199" s="56"/>
    </row>
    <row r="200" spans="3:40" ht="13.5" customHeight="1">
      <c r="C200" s="215"/>
      <c r="F200" s="53"/>
      <c r="G200" s="53"/>
      <c r="H200" s="56"/>
      <c r="K200" s="215"/>
      <c r="P200" s="56"/>
      <c r="X200" s="56"/>
      <c r="AA200" s="215"/>
      <c r="AF200" s="56"/>
      <c r="AI200" s="215"/>
      <c r="AN200" s="56"/>
    </row>
    <row r="201" spans="3:40" ht="13.5" customHeight="1">
      <c r="C201" s="215"/>
      <c r="F201" s="53"/>
      <c r="G201" s="53"/>
      <c r="H201" s="56"/>
      <c r="K201" s="215"/>
      <c r="P201" s="56"/>
      <c r="X201" s="56"/>
      <c r="AA201" s="215"/>
      <c r="AF201" s="56"/>
      <c r="AI201" s="215"/>
      <c r="AN201" s="56"/>
    </row>
    <row r="202" spans="3:40" ht="13.5" customHeight="1">
      <c r="C202" s="215"/>
      <c r="F202" s="53"/>
      <c r="G202" s="53"/>
      <c r="H202" s="56"/>
      <c r="K202" s="215"/>
      <c r="P202" s="56"/>
      <c r="X202" s="56"/>
      <c r="AA202" s="215"/>
      <c r="AF202" s="56"/>
      <c r="AI202" s="215"/>
      <c r="AN202" s="56"/>
    </row>
    <row r="203" spans="3:40" ht="13.5" customHeight="1">
      <c r="C203" s="215"/>
      <c r="F203" s="53"/>
      <c r="G203" s="53"/>
      <c r="H203" s="56"/>
      <c r="K203" s="215"/>
      <c r="P203" s="56"/>
      <c r="X203" s="56"/>
      <c r="AA203" s="215"/>
      <c r="AF203" s="56"/>
      <c r="AI203" s="215"/>
      <c r="AN203" s="56"/>
    </row>
    <row r="204" spans="3:40" ht="13.5" customHeight="1">
      <c r="C204" s="215"/>
      <c r="F204" s="53"/>
      <c r="G204" s="53"/>
      <c r="H204" s="56"/>
      <c r="K204" s="215"/>
      <c r="P204" s="56"/>
      <c r="X204" s="56"/>
      <c r="AA204" s="215"/>
      <c r="AF204" s="56"/>
      <c r="AI204" s="215"/>
      <c r="AN204" s="56"/>
    </row>
    <row r="205" spans="3:40" ht="13.5" customHeight="1">
      <c r="C205" s="215"/>
      <c r="F205" s="53"/>
      <c r="G205" s="53"/>
      <c r="H205" s="56"/>
      <c r="K205" s="215"/>
      <c r="P205" s="56"/>
      <c r="X205" s="56"/>
      <c r="AA205" s="215"/>
      <c r="AF205" s="56"/>
      <c r="AI205" s="215"/>
      <c r="AN205" s="56"/>
    </row>
    <row r="206" spans="3:40" ht="13.5" customHeight="1">
      <c r="C206" s="215"/>
      <c r="F206" s="53"/>
      <c r="G206" s="53"/>
      <c r="H206" s="56"/>
      <c r="K206" s="215"/>
      <c r="P206" s="56"/>
      <c r="X206" s="56"/>
      <c r="AA206" s="215"/>
      <c r="AF206" s="56"/>
      <c r="AI206" s="215"/>
      <c r="AN206" s="56"/>
    </row>
    <row r="207" spans="3:40" ht="13.5" customHeight="1">
      <c r="C207" s="215"/>
      <c r="F207" s="53"/>
      <c r="G207" s="53"/>
      <c r="H207" s="56"/>
      <c r="K207" s="215"/>
      <c r="P207" s="56"/>
      <c r="X207" s="56"/>
      <c r="AA207" s="215"/>
      <c r="AF207" s="56"/>
      <c r="AI207" s="215"/>
      <c r="AN207" s="56"/>
    </row>
    <row r="208" spans="3:40" ht="13.5" customHeight="1">
      <c r="C208" s="215"/>
      <c r="F208" s="53"/>
      <c r="G208" s="53"/>
      <c r="H208" s="56"/>
      <c r="K208" s="215"/>
      <c r="P208" s="56"/>
      <c r="X208" s="56"/>
      <c r="AA208" s="215"/>
      <c r="AF208" s="56"/>
      <c r="AI208" s="215"/>
      <c r="AN208" s="56"/>
    </row>
    <row r="209" spans="3:40" ht="13.5" customHeight="1">
      <c r="C209" s="215"/>
      <c r="F209" s="53"/>
      <c r="G209" s="53"/>
      <c r="H209" s="56"/>
      <c r="K209" s="215"/>
      <c r="P209" s="56"/>
      <c r="X209" s="56"/>
      <c r="AA209" s="215"/>
      <c r="AF209" s="56"/>
      <c r="AI209" s="215"/>
      <c r="AN209" s="56"/>
    </row>
    <row r="210" spans="3:40" ht="13.5" customHeight="1">
      <c r="C210" s="215"/>
      <c r="F210" s="53"/>
      <c r="G210" s="53"/>
      <c r="H210" s="56"/>
      <c r="K210" s="215"/>
      <c r="P210" s="56"/>
      <c r="X210" s="56"/>
      <c r="AA210" s="215"/>
      <c r="AF210" s="56"/>
      <c r="AI210" s="215"/>
      <c r="AN210" s="56"/>
    </row>
    <row r="211" spans="3:40" ht="13.5" customHeight="1">
      <c r="C211" s="215"/>
      <c r="F211" s="53"/>
      <c r="G211" s="53"/>
      <c r="H211" s="56"/>
      <c r="K211" s="215"/>
      <c r="P211" s="56"/>
      <c r="X211" s="56"/>
      <c r="AA211" s="215"/>
      <c r="AF211" s="56"/>
      <c r="AI211" s="215"/>
      <c r="AN211" s="56"/>
    </row>
    <row r="212" spans="3:40" ht="13.5" customHeight="1">
      <c r="C212" s="215"/>
      <c r="F212" s="53"/>
      <c r="G212" s="53"/>
      <c r="H212" s="56"/>
      <c r="K212" s="215"/>
      <c r="P212" s="56"/>
      <c r="X212" s="56"/>
      <c r="AA212" s="215"/>
      <c r="AF212" s="56"/>
      <c r="AI212" s="215"/>
      <c r="AN212" s="56"/>
    </row>
    <row r="213" spans="3:40" ht="13.5" customHeight="1">
      <c r="C213" s="215"/>
      <c r="F213" s="53"/>
      <c r="G213" s="53"/>
      <c r="H213" s="56"/>
      <c r="K213" s="215"/>
      <c r="P213" s="56"/>
      <c r="X213" s="56"/>
      <c r="AA213" s="215"/>
      <c r="AF213" s="56"/>
      <c r="AI213" s="215"/>
      <c r="AN213" s="56"/>
    </row>
    <row r="214" spans="3:40" ht="13.5" customHeight="1">
      <c r="C214" s="215"/>
      <c r="F214" s="53"/>
      <c r="G214" s="53"/>
      <c r="H214" s="56"/>
      <c r="K214" s="215"/>
      <c r="P214" s="56"/>
      <c r="X214" s="56"/>
      <c r="AA214" s="215"/>
      <c r="AF214" s="56"/>
      <c r="AI214" s="215"/>
      <c r="AN214" s="56"/>
    </row>
    <row r="215" spans="3:40" ht="13.5" customHeight="1">
      <c r="C215" s="215"/>
      <c r="F215" s="53"/>
      <c r="G215" s="53"/>
      <c r="H215" s="56"/>
      <c r="K215" s="215"/>
      <c r="P215" s="56"/>
      <c r="X215" s="56"/>
      <c r="AA215" s="215"/>
      <c r="AF215" s="56"/>
      <c r="AI215" s="215"/>
      <c r="AN215" s="56"/>
    </row>
    <row r="216" spans="3:40" ht="13.5" customHeight="1">
      <c r="C216" s="215"/>
      <c r="F216" s="53"/>
      <c r="G216" s="53"/>
      <c r="H216" s="56"/>
      <c r="K216" s="215"/>
      <c r="P216" s="56"/>
      <c r="X216" s="56"/>
      <c r="AA216" s="215"/>
      <c r="AF216" s="56"/>
      <c r="AI216" s="215"/>
      <c r="AN216" s="56"/>
    </row>
    <row r="217" spans="3:40" ht="13.5" customHeight="1">
      <c r="C217" s="215"/>
      <c r="F217" s="53"/>
      <c r="G217" s="53"/>
      <c r="H217" s="56"/>
      <c r="K217" s="215"/>
      <c r="P217" s="56"/>
      <c r="X217" s="56"/>
      <c r="AA217" s="215"/>
      <c r="AF217" s="56"/>
      <c r="AI217" s="215"/>
      <c r="AN217" s="56"/>
    </row>
    <row r="218" spans="3:40" ht="13.5" customHeight="1">
      <c r="C218" s="215"/>
      <c r="F218" s="53"/>
      <c r="G218" s="53"/>
      <c r="H218" s="56"/>
      <c r="K218" s="215"/>
      <c r="P218" s="56"/>
      <c r="X218" s="56"/>
      <c r="AA218" s="215"/>
      <c r="AF218" s="56"/>
      <c r="AI218" s="215"/>
      <c r="AN218" s="56"/>
    </row>
    <row r="219" spans="3:40" ht="13.5" customHeight="1">
      <c r="C219" s="215"/>
      <c r="F219" s="53"/>
      <c r="G219" s="53"/>
      <c r="H219" s="56"/>
      <c r="K219" s="215"/>
      <c r="P219" s="56"/>
      <c r="X219" s="56"/>
      <c r="AA219" s="215"/>
      <c r="AF219" s="56"/>
      <c r="AI219" s="215"/>
      <c r="AN219" s="56"/>
    </row>
    <row r="220" spans="3:40" ht="13.5" customHeight="1">
      <c r="C220" s="215"/>
      <c r="F220" s="53"/>
      <c r="G220" s="53"/>
      <c r="H220" s="56"/>
      <c r="K220" s="215"/>
      <c r="P220" s="56"/>
      <c r="X220" s="56"/>
      <c r="AA220" s="215"/>
      <c r="AF220" s="56"/>
      <c r="AI220" s="215"/>
      <c r="AN220" s="56"/>
    </row>
    <row r="221" spans="3:40" ht="13.5" customHeight="1">
      <c r="C221" s="215"/>
      <c r="F221" s="53"/>
      <c r="G221" s="53"/>
      <c r="H221" s="56"/>
      <c r="K221" s="215"/>
      <c r="P221" s="56"/>
      <c r="X221" s="56"/>
      <c r="AA221" s="215"/>
      <c r="AF221" s="56"/>
      <c r="AI221" s="215"/>
      <c r="AN221" s="56"/>
    </row>
    <row r="222" spans="3:40" ht="13.5" customHeight="1">
      <c r="C222" s="215"/>
      <c r="F222" s="53"/>
      <c r="G222" s="53"/>
      <c r="H222" s="56"/>
      <c r="K222" s="215"/>
      <c r="P222" s="56"/>
      <c r="X222" s="56"/>
      <c r="AA222" s="215"/>
      <c r="AF222" s="56"/>
      <c r="AI222" s="215"/>
      <c r="AN222" s="56"/>
    </row>
    <row r="223" spans="3:40" ht="13.5" customHeight="1">
      <c r="C223" s="215"/>
      <c r="F223" s="53"/>
      <c r="G223" s="53"/>
      <c r="H223" s="56"/>
      <c r="K223" s="215"/>
      <c r="P223" s="56"/>
      <c r="X223" s="56"/>
      <c r="AA223" s="215"/>
      <c r="AF223" s="56"/>
      <c r="AI223" s="215"/>
      <c r="AN223" s="56"/>
    </row>
    <row r="224" spans="3:40" ht="13.5" customHeight="1">
      <c r="C224" s="215"/>
      <c r="F224" s="53"/>
      <c r="G224" s="53"/>
      <c r="H224" s="56"/>
      <c r="K224" s="215"/>
      <c r="P224" s="56"/>
      <c r="X224" s="56"/>
      <c r="AA224" s="215"/>
      <c r="AF224" s="56"/>
      <c r="AI224" s="215"/>
      <c r="AN224" s="56"/>
    </row>
    <row r="225" spans="3:40" ht="13.5" customHeight="1">
      <c r="C225" s="215"/>
      <c r="F225" s="53"/>
      <c r="G225" s="53"/>
      <c r="H225" s="56"/>
      <c r="K225" s="215"/>
      <c r="P225" s="56"/>
      <c r="X225" s="56"/>
      <c r="AA225" s="215"/>
      <c r="AF225" s="56"/>
      <c r="AI225" s="215"/>
      <c r="AN225" s="56"/>
    </row>
    <row r="226" spans="3:40" ht="13.5" customHeight="1">
      <c r="C226" s="215"/>
      <c r="F226" s="53"/>
      <c r="G226" s="53"/>
      <c r="H226" s="56"/>
      <c r="K226" s="215"/>
      <c r="P226" s="56"/>
      <c r="X226" s="56"/>
      <c r="AA226" s="215"/>
      <c r="AF226" s="56"/>
      <c r="AI226" s="215"/>
      <c r="AN226" s="56"/>
    </row>
    <row r="227" spans="3:40" ht="13.5" customHeight="1">
      <c r="C227" s="215"/>
      <c r="F227" s="53"/>
      <c r="G227" s="53"/>
      <c r="H227" s="56"/>
      <c r="K227" s="215"/>
      <c r="P227" s="56"/>
      <c r="X227" s="56"/>
      <c r="AA227" s="215"/>
      <c r="AF227" s="56"/>
      <c r="AI227" s="215"/>
      <c r="AN227" s="56"/>
    </row>
    <row r="228" spans="3:40" ht="13.5" customHeight="1">
      <c r="C228" s="215"/>
      <c r="F228" s="53"/>
      <c r="G228" s="53"/>
      <c r="H228" s="56"/>
      <c r="K228" s="215"/>
      <c r="P228" s="56"/>
      <c r="X228" s="56"/>
      <c r="AA228" s="215"/>
      <c r="AF228" s="56"/>
      <c r="AI228" s="215"/>
      <c r="AN228" s="56"/>
    </row>
    <row r="229" spans="3:40" ht="13.5" customHeight="1">
      <c r="C229" s="215"/>
      <c r="F229" s="53"/>
      <c r="G229" s="53"/>
      <c r="H229" s="56"/>
      <c r="K229" s="215"/>
      <c r="P229" s="56"/>
      <c r="X229" s="56"/>
      <c r="AA229" s="215"/>
      <c r="AF229" s="56"/>
      <c r="AI229" s="215"/>
      <c r="AN229" s="56"/>
    </row>
    <row r="230" spans="3:40" ht="13.5" customHeight="1">
      <c r="C230" s="215"/>
      <c r="F230" s="53"/>
      <c r="G230" s="53"/>
      <c r="H230" s="56"/>
      <c r="K230" s="215"/>
      <c r="P230" s="56"/>
      <c r="X230" s="56"/>
      <c r="AA230" s="215"/>
      <c r="AF230" s="56"/>
      <c r="AI230" s="215"/>
      <c r="AN230" s="56"/>
    </row>
    <row r="231" spans="3:40" ht="13.5" customHeight="1">
      <c r="C231" s="215"/>
      <c r="F231" s="53"/>
      <c r="G231" s="53"/>
      <c r="H231" s="56"/>
      <c r="K231" s="215"/>
      <c r="P231" s="56"/>
      <c r="X231" s="56"/>
      <c r="AA231" s="215"/>
      <c r="AF231" s="56"/>
      <c r="AI231" s="215"/>
      <c r="AN231" s="56"/>
    </row>
    <row r="232" spans="3:40" ht="13.5" customHeight="1">
      <c r="C232" s="215"/>
      <c r="F232" s="53"/>
      <c r="G232" s="53"/>
      <c r="H232" s="56"/>
      <c r="K232" s="215"/>
      <c r="P232" s="56"/>
      <c r="X232" s="56"/>
      <c r="AA232" s="215"/>
      <c r="AF232" s="56"/>
      <c r="AI232" s="215"/>
      <c r="AN232" s="56"/>
    </row>
    <row r="233" spans="3:40" ht="13.5" customHeight="1">
      <c r="C233" s="215"/>
      <c r="F233" s="53"/>
      <c r="G233" s="53"/>
      <c r="H233" s="56"/>
      <c r="K233" s="215"/>
      <c r="P233" s="56"/>
      <c r="X233" s="56"/>
      <c r="AA233" s="215"/>
      <c r="AF233" s="56"/>
      <c r="AI233" s="215"/>
      <c r="AN233" s="56"/>
    </row>
    <row r="234" spans="3:40" ht="13.5" customHeight="1">
      <c r="C234" s="215"/>
      <c r="F234" s="53"/>
      <c r="G234" s="53"/>
      <c r="H234" s="56"/>
      <c r="K234" s="215"/>
      <c r="P234" s="56"/>
      <c r="X234" s="56"/>
      <c r="AA234" s="215"/>
      <c r="AF234" s="56"/>
      <c r="AI234" s="215"/>
      <c r="AN234" s="56"/>
    </row>
    <row r="235" spans="3:40" ht="13.5" customHeight="1">
      <c r="C235" s="215"/>
      <c r="F235" s="53"/>
      <c r="G235" s="53"/>
      <c r="H235" s="56"/>
      <c r="K235" s="215"/>
      <c r="P235" s="56"/>
      <c r="X235" s="56"/>
      <c r="AA235" s="215"/>
      <c r="AF235" s="56"/>
      <c r="AI235" s="215"/>
      <c r="AN235" s="56"/>
    </row>
    <row r="236" spans="3:40" ht="13.5" customHeight="1">
      <c r="C236" s="215"/>
      <c r="F236" s="53"/>
      <c r="G236" s="53"/>
      <c r="H236" s="56"/>
      <c r="K236" s="215"/>
      <c r="P236" s="56"/>
      <c r="X236" s="56"/>
      <c r="AA236" s="215"/>
      <c r="AF236" s="56"/>
      <c r="AI236" s="215"/>
      <c r="AN236" s="56"/>
    </row>
    <row r="237" spans="3:40" ht="13.5" customHeight="1">
      <c r="C237" s="215"/>
      <c r="F237" s="53"/>
      <c r="G237" s="53"/>
      <c r="H237" s="56"/>
      <c r="K237" s="215"/>
      <c r="P237" s="56"/>
      <c r="X237" s="56"/>
      <c r="AA237" s="215"/>
      <c r="AF237" s="56"/>
      <c r="AI237" s="215"/>
      <c r="AN237" s="56"/>
    </row>
    <row r="238" spans="3:40" ht="13.5" customHeight="1">
      <c r="C238" s="215"/>
      <c r="F238" s="53"/>
      <c r="G238" s="53"/>
      <c r="H238" s="56"/>
      <c r="K238" s="215"/>
      <c r="P238" s="56"/>
      <c r="X238" s="56"/>
      <c r="AA238" s="215"/>
      <c r="AF238" s="56"/>
      <c r="AI238" s="215"/>
      <c r="AN238" s="56"/>
    </row>
    <row r="239" spans="3:40" ht="13.5" customHeight="1">
      <c r="C239" s="215"/>
      <c r="F239" s="53"/>
      <c r="G239" s="53"/>
      <c r="H239" s="56"/>
      <c r="K239" s="215"/>
      <c r="P239" s="56"/>
      <c r="X239" s="56"/>
      <c r="AA239" s="215"/>
      <c r="AF239" s="56"/>
      <c r="AI239" s="215"/>
      <c r="AN239" s="56"/>
    </row>
    <row r="240" spans="3:40" ht="13.5" customHeight="1">
      <c r="C240" s="215"/>
      <c r="F240" s="53"/>
      <c r="G240" s="53"/>
      <c r="H240" s="56"/>
      <c r="K240" s="215"/>
      <c r="P240" s="56"/>
      <c r="X240" s="56"/>
      <c r="AA240" s="215"/>
      <c r="AF240" s="56"/>
      <c r="AI240" s="215"/>
      <c r="AN240" s="56"/>
    </row>
    <row r="241" spans="3:40" ht="13.5" customHeight="1">
      <c r="C241" s="215"/>
      <c r="F241" s="53"/>
      <c r="G241" s="53"/>
      <c r="H241" s="56"/>
      <c r="K241" s="215"/>
      <c r="P241" s="56"/>
      <c r="X241" s="56"/>
      <c r="AA241" s="215"/>
      <c r="AF241" s="56"/>
      <c r="AI241" s="215"/>
      <c r="AN241" s="56"/>
    </row>
    <row r="242" spans="3:40" ht="13.5" customHeight="1">
      <c r="C242" s="215"/>
      <c r="F242" s="53"/>
      <c r="G242" s="53"/>
      <c r="H242" s="56"/>
      <c r="K242" s="215"/>
      <c r="P242" s="56"/>
      <c r="X242" s="56"/>
      <c r="AA242" s="215"/>
      <c r="AF242" s="56"/>
      <c r="AI242" s="215"/>
      <c r="AN242" s="56"/>
    </row>
  </sheetData>
  <mergeCells count="27">
    <mergeCell ref="C42:O42"/>
    <mergeCell ref="L1:AA1"/>
    <mergeCell ref="D1:J1"/>
    <mergeCell ref="D2:E2"/>
    <mergeCell ref="K2:AO2"/>
    <mergeCell ref="C3:D3"/>
    <mergeCell ref="K3:L3"/>
    <mergeCell ref="S3:T3"/>
    <mergeCell ref="AA3:AB3"/>
    <mergeCell ref="AI3:AJ3"/>
    <mergeCell ref="S22:S24"/>
    <mergeCell ref="K22:K24"/>
    <mergeCell ref="A15:A20"/>
    <mergeCell ref="A21:A24"/>
    <mergeCell ref="C22:C24"/>
    <mergeCell ref="A3:A4"/>
    <mergeCell ref="A5:A7"/>
    <mergeCell ref="A8:A14"/>
    <mergeCell ref="B33:B40"/>
    <mergeCell ref="A34:A40"/>
    <mergeCell ref="Z33:Z40"/>
    <mergeCell ref="AH5:AO32"/>
    <mergeCell ref="AA22:AA24"/>
    <mergeCell ref="AH33:AH40"/>
    <mergeCell ref="A25:A32"/>
    <mergeCell ref="J33:J40"/>
    <mergeCell ref="R33:R40"/>
  </mergeCells>
  <phoneticPr fontId="71" type="noConversion"/>
  <pageMargins left="3.937007874015748E-2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"/>
  <sheetViews>
    <sheetView workbookViewId="0"/>
  </sheetViews>
  <sheetFormatPr defaultColWidth="12.625" defaultRowHeight="15" customHeight="1"/>
  <cols>
    <col min="1" max="1" width="2.5" customWidth="1"/>
    <col min="2" max="2" width="3.125" customWidth="1"/>
    <col min="3" max="3" width="9.25" customWidth="1"/>
    <col min="4" max="4" width="4" customWidth="1"/>
    <col min="5" max="5" width="4.75" hidden="1" customWidth="1"/>
    <col min="6" max="6" width="5" hidden="1" customWidth="1"/>
    <col min="7" max="7" width="5.75" hidden="1" customWidth="1"/>
    <col min="8" max="8" width="3.125" customWidth="1"/>
    <col min="9" max="9" width="4" customWidth="1"/>
    <col min="10" max="10" width="3.125" customWidth="1"/>
    <col min="11" max="11" width="9.25" customWidth="1"/>
    <col min="12" max="12" width="4" customWidth="1"/>
    <col min="13" max="13" width="5.75" hidden="1" customWidth="1"/>
    <col min="14" max="14" width="5.125" hidden="1" customWidth="1"/>
    <col min="15" max="15" width="5.25" hidden="1" customWidth="1"/>
    <col min="16" max="16" width="3.125" customWidth="1"/>
    <col min="17" max="17" width="4" customWidth="1"/>
    <col min="18" max="18" width="3.125" customWidth="1"/>
    <col min="19" max="19" width="9.25" customWidth="1"/>
    <col min="20" max="20" width="4" customWidth="1"/>
    <col min="21" max="21" width="4.125" hidden="1" customWidth="1"/>
    <col min="22" max="22" width="5.25" hidden="1" customWidth="1"/>
    <col min="23" max="23" width="4.75" hidden="1" customWidth="1"/>
    <col min="24" max="24" width="3.125" customWidth="1"/>
    <col min="25" max="25" width="4" customWidth="1"/>
    <col min="26" max="26" width="3.125" customWidth="1"/>
    <col min="27" max="27" width="9.25" customWidth="1"/>
    <col min="28" max="28" width="4" customWidth="1"/>
    <col min="29" max="31" width="5.75" hidden="1" customWidth="1"/>
    <col min="32" max="32" width="3.125" customWidth="1"/>
    <col min="33" max="33" width="4" customWidth="1"/>
    <col min="34" max="34" width="3.125" customWidth="1"/>
    <col min="35" max="35" width="9.25" customWidth="1"/>
    <col min="36" max="36" width="4" customWidth="1"/>
    <col min="37" max="39" width="5.75" hidden="1" customWidth="1"/>
    <col min="40" max="40" width="3.125" customWidth="1"/>
    <col min="41" max="41" width="4" customWidth="1"/>
  </cols>
  <sheetData>
    <row r="1" spans="1:41" ht="19.5" customHeight="1">
      <c r="A1" s="55"/>
      <c r="B1" s="216"/>
      <c r="C1" s="216"/>
      <c r="D1" s="320" t="s">
        <v>54</v>
      </c>
      <c r="E1" s="291"/>
      <c r="F1" s="291"/>
      <c r="G1" s="291"/>
      <c r="H1" s="291"/>
      <c r="I1" s="291"/>
      <c r="J1" s="291"/>
      <c r="K1" t="s">
        <v>179</v>
      </c>
      <c r="L1" t="s">
        <v>180</v>
      </c>
      <c r="P1" s="56"/>
      <c r="R1" s="2"/>
      <c r="S1" s="2"/>
      <c r="X1" s="56"/>
      <c r="Z1" s="216"/>
      <c r="AA1" s="216"/>
      <c r="AB1" s="55"/>
      <c r="AC1" s="55"/>
      <c r="AD1" s="55"/>
      <c r="AE1" s="55"/>
      <c r="AF1" s="56"/>
      <c r="AG1" s="55"/>
      <c r="AH1" s="216"/>
      <c r="AI1" s="216"/>
      <c r="AJ1" s="55"/>
      <c r="AK1" s="55"/>
      <c r="AL1" s="55"/>
      <c r="AM1" s="55"/>
      <c r="AN1" s="56"/>
      <c r="AO1" s="55"/>
    </row>
    <row r="2" spans="1:41" ht="13.5" customHeight="1">
      <c r="A2" s="57" t="s">
        <v>56</v>
      </c>
      <c r="B2" s="217" t="s">
        <v>57</v>
      </c>
      <c r="C2" s="218" t="s">
        <v>58</v>
      </c>
      <c r="D2" s="321">
        <v>1624</v>
      </c>
      <c r="E2" s="322"/>
      <c r="F2" s="60"/>
      <c r="G2" s="60"/>
      <c r="H2" s="60"/>
      <c r="I2" s="60"/>
      <c r="J2" s="219"/>
      <c r="K2" s="323" t="s">
        <v>181</v>
      </c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</row>
    <row r="3" spans="1:41" ht="13.5" customHeight="1">
      <c r="A3" s="324" t="s">
        <v>60</v>
      </c>
      <c r="B3" s="62"/>
      <c r="C3" s="315">
        <v>44942</v>
      </c>
      <c r="D3" s="316"/>
      <c r="E3" s="63"/>
      <c r="F3" s="63"/>
      <c r="G3" s="63"/>
      <c r="H3" s="64"/>
      <c r="I3" s="62" t="s">
        <v>61</v>
      </c>
      <c r="J3" s="62"/>
      <c r="K3" s="315">
        <f>C3+1</f>
        <v>44943</v>
      </c>
      <c r="L3" s="316"/>
      <c r="M3" s="63"/>
      <c r="N3" s="63"/>
      <c r="O3" s="63"/>
      <c r="P3" s="64"/>
      <c r="Q3" s="62" t="s">
        <v>62</v>
      </c>
      <c r="R3" s="65"/>
      <c r="S3" s="315">
        <f>C3+2</f>
        <v>44944</v>
      </c>
      <c r="T3" s="316"/>
      <c r="U3" s="63"/>
      <c r="V3" s="63"/>
      <c r="W3" s="63"/>
      <c r="X3" s="64"/>
      <c r="Y3" s="62" t="s">
        <v>63</v>
      </c>
      <c r="Z3" s="65"/>
      <c r="AA3" s="315">
        <f>C3+3</f>
        <v>44945</v>
      </c>
      <c r="AB3" s="316"/>
      <c r="AC3" s="63"/>
      <c r="AD3" s="63"/>
      <c r="AE3" s="63"/>
      <c r="AF3" s="64"/>
      <c r="AG3" s="62" t="s">
        <v>64</v>
      </c>
      <c r="AH3" s="65"/>
      <c r="AI3" s="315">
        <f>C3+4</f>
        <v>44946</v>
      </c>
      <c r="AJ3" s="316"/>
      <c r="AK3" s="63"/>
      <c r="AL3" s="63"/>
      <c r="AM3" s="63"/>
      <c r="AN3" s="64"/>
      <c r="AO3" s="62" t="s">
        <v>65</v>
      </c>
    </row>
    <row r="4" spans="1:41" ht="13.5" customHeight="1">
      <c r="A4" s="304"/>
      <c r="B4" s="62" t="s">
        <v>66</v>
      </c>
      <c r="C4" s="62" t="s">
        <v>67</v>
      </c>
      <c r="D4" s="62" t="s">
        <v>68</v>
      </c>
      <c r="E4" s="62" t="s">
        <v>69</v>
      </c>
      <c r="F4" s="62" t="s">
        <v>70</v>
      </c>
      <c r="G4" s="62" t="s">
        <v>71</v>
      </c>
      <c r="H4" s="64" t="s">
        <v>72</v>
      </c>
      <c r="I4" s="62" t="s">
        <v>73</v>
      </c>
      <c r="J4" s="62" t="s">
        <v>66</v>
      </c>
      <c r="K4" s="62" t="s">
        <v>67</v>
      </c>
      <c r="L4" s="62" t="s">
        <v>68</v>
      </c>
      <c r="M4" s="62" t="s">
        <v>69</v>
      </c>
      <c r="N4" s="62" t="s">
        <v>70</v>
      </c>
      <c r="O4" s="62" t="s">
        <v>71</v>
      </c>
      <c r="P4" s="64" t="s">
        <v>72</v>
      </c>
      <c r="Q4" s="62" t="s">
        <v>73</v>
      </c>
      <c r="R4" s="65" t="s">
        <v>66</v>
      </c>
      <c r="S4" s="62" t="s">
        <v>67</v>
      </c>
      <c r="T4" s="62" t="s">
        <v>68</v>
      </c>
      <c r="U4" s="62" t="s">
        <v>69</v>
      </c>
      <c r="V4" s="62" t="s">
        <v>70</v>
      </c>
      <c r="W4" s="62" t="s">
        <v>71</v>
      </c>
      <c r="X4" s="64" t="s">
        <v>72</v>
      </c>
      <c r="Y4" s="62" t="s">
        <v>73</v>
      </c>
      <c r="Z4" s="65" t="s">
        <v>66</v>
      </c>
      <c r="AA4" s="62" t="s">
        <v>67</v>
      </c>
      <c r="AB4" s="62" t="s">
        <v>68</v>
      </c>
      <c r="AC4" s="62" t="s">
        <v>69</v>
      </c>
      <c r="AD4" s="62" t="s">
        <v>70</v>
      </c>
      <c r="AE4" s="62" t="s">
        <v>71</v>
      </c>
      <c r="AF4" s="64" t="s">
        <v>72</v>
      </c>
      <c r="AG4" s="62" t="s">
        <v>73</v>
      </c>
      <c r="AH4" s="65" t="s">
        <v>66</v>
      </c>
      <c r="AI4" s="62" t="s">
        <v>67</v>
      </c>
      <c r="AJ4" s="62" t="s">
        <v>68</v>
      </c>
      <c r="AK4" s="62" t="s">
        <v>69</v>
      </c>
      <c r="AL4" s="62" t="s">
        <v>70</v>
      </c>
      <c r="AM4" s="62" t="s">
        <v>71</v>
      </c>
      <c r="AN4" s="64" t="s">
        <v>72</v>
      </c>
      <c r="AO4" s="62" t="s">
        <v>73</v>
      </c>
    </row>
    <row r="5" spans="1:41" ht="13.5" customHeight="1">
      <c r="A5" s="325" t="s">
        <v>74</v>
      </c>
      <c r="B5" s="66" t="s">
        <v>78</v>
      </c>
      <c r="C5" s="67" t="s">
        <v>76</v>
      </c>
      <c r="D5" s="68">
        <v>120</v>
      </c>
      <c r="E5" s="69">
        <f>D5/20</f>
        <v>6</v>
      </c>
      <c r="F5" s="62"/>
      <c r="G5" s="62"/>
      <c r="H5" s="70">
        <f>(D5*$D$2)/1000</f>
        <v>194.88</v>
      </c>
      <c r="I5" s="71"/>
      <c r="J5" s="66" t="s">
        <v>77</v>
      </c>
      <c r="K5" s="67" t="s">
        <v>76</v>
      </c>
      <c r="L5" s="68">
        <v>100</v>
      </c>
      <c r="M5" s="69">
        <f t="shared" ref="M5:M6" si="0">L5/20</f>
        <v>5</v>
      </c>
      <c r="N5" s="62"/>
      <c r="O5" s="62"/>
      <c r="P5" s="70">
        <f t="shared" ref="P5:P6" si="1">(L5*$D$2)/1000</f>
        <v>162.4</v>
      </c>
      <c r="Q5" s="71"/>
      <c r="R5" s="66" t="s">
        <v>78</v>
      </c>
      <c r="S5" s="67" t="s">
        <v>76</v>
      </c>
      <c r="T5" s="68">
        <v>120</v>
      </c>
      <c r="U5" s="69">
        <f>T5/20</f>
        <v>6</v>
      </c>
      <c r="V5" s="62"/>
      <c r="W5" s="62"/>
      <c r="X5" s="70">
        <f>(T5*$D$2)/1000</f>
        <v>194.88</v>
      </c>
      <c r="Y5" s="165"/>
      <c r="Z5" s="66" t="s">
        <v>77</v>
      </c>
      <c r="AA5" s="67" t="s">
        <v>76</v>
      </c>
      <c r="AB5" s="68">
        <v>100</v>
      </c>
      <c r="AC5" s="69">
        <f t="shared" ref="AC5:AC6" si="2">AB5/20</f>
        <v>5</v>
      </c>
      <c r="AD5" s="62"/>
      <c r="AE5" s="62"/>
      <c r="AF5" s="70">
        <f t="shared" ref="AF5:AF6" si="3">(AB5*$D$2)/1000</f>
        <v>162.4</v>
      </c>
      <c r="AG5" s="71"/>
      <c r="AH5" s="66"/>
      <c r="AI5" s="67"/>
      <c r="AJ5" s="68"/>
      <c r="AK5" s="69"/>
      <c r="AL5" s="62"/>
      <c r="AM5" s="62"/>
      <c r="AN5" s="70"/>
      <c r="AO5" s="71"/>
    </row>
    <row r="6" spans="1:41" ht="13.5" customHeight="1">
      <c r="A6" s="303"/>
      <c r="B6" s="73" t="s">
        <v>80</v>
      </c>
      <c r="C6" s="74"/>
      <c r="D6" s="75"/>
      <c r="E6" s="69"/>
      <c r="F6" s="69"/>
      <c r="G6" s="77"/>
      <c r="H6" s="76"/>
      <c r="I6" s="71"/>
      <c r="J6" s="73" t="s">
        <v>80</v>
      </c>
      <c r="K6" s="74" t="s">
        <v>82</v>
      </c>
      <c r="L6" s="75">
        <v>20</v>
      </c>
      <c r="M6" s="69">
        <f t="shared" si="0"/>
        <v>1</v>
      </c>
      <c r="N6" s="69"/>
      <c r="O6" s="62"/>
      <c r="P6" s="70">
        <f t="shared" si="1"/>
        <v>32.479999999999997</v>
      </c>
      <c r="Q6" s="76"/>
      <c r="R6" s="73" t="s">
        <v>80</v>
      </c>
      <c r="S6" s="74"/>
      <c r="T6" s="75"/>
      <c r="U6" s="69"/>
      <c r="V6" s="69"/>
      <c r="W6" s="77"/>
      <c r="X6" s="76"/>
      <c r="Y6" s="71"/>
      <c r="Z6" s="73" t="s">
        <v>80</v>
      </c>
      <c r="AA6" s="74" t="s">
        <v>82</v>
      </c>
      <c r="AB6" s="75">
        <v>20</v>
      </c>
      <c r="AC6" s="69">
        <f t="shared" si="2"/>
        <v>1</v>
      </c>
      <c r="AD6" s="69"/>
      <c r="AE6" s="62"/>
      <c r="AF6" s="70">
        <f t="shared" si="3"/>
        <v>32.479999999999997</v>
      </c>
      <c r="AG6" s="76"/>
      <c r="AH6" s="73"/>
      <c r="AI6" s="74"/>
      <c r="AJ6" s="75"/>
      <c r="AK6" s="69"/>
      <c r="AL6" s="69"/>
      <c r="AM6" s="77"/>
      <c r="AN6" s="76"/>
      <c r="AO6" s="71"/>
    </row>
    <row r="7" spans="1:41" ht="13.5" customHeight="1">
      <c r="A7" s="304"/>
      <c r="B7" s="80" t="s">
        <v>83</v>
      </c>
      <c r="C7" s="78"/>
      <c r="D7" s="79"/>
      <c r="E7" s="62"/>
      <c r="F7" s="62"/>
      <c r="G7" s="62"/>
      <c r="H7" s="71"/>
      <c r="I7" s="71"/>
      <c r="J7" s="80" t="s">
        <v>83</v>
      </c>
      <c r="K7" s="78"/>
      <c r="L7" s="62"/>
      <c r="M7" s="62"/>
      <c r="N7" s="62"/>
      <c r="O7" s="62"/>
      <c r="P7" s="64"/>
      <c r="Q7" s="76"/>
      <c r="R7" s="80" t="s">
        <v>83</v>
      </c>
      <c r="S7" s="78"/>
      <c r="T7" s="79"/>
      <c r="U7" s="62"/>
      <c r="V7" s="62"/>
      <c r="W7" s="62"/>
      <c r="X7" s="71"/>
      <c r="Y7" s="71"/>
      <c r="Z7" s="80" t="s">
        <v>83</v>
      </c>
      <c r="AA7" s="78"/>
      <c r="AB7" s="62"/>
      <c r="AC7" s="62"/>
      <c r="AD7" s="62"/>
      <c r="AE7" s="62"/>
      <c r="AF7" s="64"/>
      <c r="AG7" s="76"/>
      <c r="AH7" s="80"/>
      <c r="AI7" s="78"/>
      <c r="AJ7" s="79"/>
      <c r="AK7" s="62"/>
      <c r="AL7" s="62"/>
      <c r="AM7" s="62"/>
      <c r="AN7" s="71"/>
      <c r="AO7" s="71"/>
    </row>
    <row r="8" spans="1:41" ht="13.5" customHeight="1">
      <c r="A8" s="325" t="s">
        <v>84</v>
      </c>
      <c r="B8" s="100" t="s">
        <v>182</v>
      </c>
      <c r="C8" s="175" t="s">
        <v>183</v>
      </c>
      <c r="D8" s="220">
        <v>60</v>
      </c>
      <c r="E8" s="221"/>
      <c r="F8" s="222">
        <f>D8*0.9/35</f>
        <v>1.5428571428571429</v>
      </c>
      <c r="G8" s="223"/>
      <c r="H8" s="70">
        <f t="shared" ref="H8:H12" si="4">(D8*$D$2)/1000</f>
        <v>97.44</v>
      </c>
      <c r="I8" s="88"/>
      <c r="J8" s="224" t="s">
        <v>184</v>
      </c>
      <c r="K8" s="82" t="s">
        <v>185</v>
      </c>
      <c r="L8" s="83">
        <v>95</v>
      </c>
      <c r="M8" s="225"/>
      <c r="N8" s="83">
        <f>L8*0.7/35</f>
        <v>1.9</v>
      </c>
      <c r="O8" s="99"/>
      <c r="P8" s="70">
        <f t="shared" ref="P8:P11" si="5">(L8*$D$2)/1000</f>
        <v>154.28</v>
      </c>
      <c r="Q8" s="88"/>
      <c r="R8" s="91" t="s">
        <v>88</v>
      </c>
      <c r="S8" s="82" t="s">
        <v>89</v>
      </c>
      <c r="T8" s="83">
        <v>25</v>
      </c>
      <c r="U8" s="92"/>
      <c r="V8" s="83">
        <f>T8/35</f>
        <v>0.7142857142857143</v>
      </c>
      <c r="W8" s="90"/>
      <c r="X8" s="70">
        <f t="shared" ref="X8:X17" si="6">(T8*$D$2)/1000</f>
        <v>40.6</v>
      </c>
      <c r="Y8" s="158"/>
      <c r="Z8" s="81" t="s">
        <v>186</v>
      </c>
      <c r="AA8" s="226" t="s">
        <v>187</v>
      </c>
      <c r="AB8" s="83">
        <v>100</v>
      </c>
      <c r="AC8" s="84"/>
      <c r="AD8" s="85">
        <f>AB8*0.7/35</f>
        <v>2</v>
      </c>
      <c r="AE8" s="86"/>
      <c r="AF8" s="70">
        <f>(AB8*$D$2)/1000</f>
        <v>162.4</v>
      </c>
      <c r="AG8" s="88"/>
      <c r="AH8" s="227"/>
      <c r="AI8" s="228"/>
      <c r="AJ8" s="69"/>
      <c r="AK8" s="93"/>
      <c r="AL8" s="93"/>
      <c r="AM8" s="93"/>
      <c r="AN8" s="109"/>
      <c r="AO8" s="88"/>
    </row>
    <row r="9" spans="1:41" ht="13.5" customHeight="1">
      <c r="A9" s="303"/>
      <c r="B9" s="100" t="s">
        <v>188</v>
      </c>
      <c r="C9" s="175" t="s">
        <v>189</v>
      </c>
      <c r="D9" s="168">
        <v>15</v>
      </c>
      <c r="E9" s="130"/>
      <c r="F9" s="99">
        <f>D9/55</f>
        <v>0.27272727272727271</v>
      </c>
      <c r="G9" s="94"/>
      <c r="H9" s="70">
        <f t="shared" si="4"/>
        <v>24.36</v>
      </c>
      <c r="I9" s="88"/>
      <c r="J9" s="169" t="s">
        <v>182</v>
      </c>
      <c r="K9" s="82" t="s">
        <v>190</v>
      </c>
      <c r="L9" s="83">
        <v>1</v>
      </c>
      <c r="M9" s="229"/>
      <c r="N9" s="83"/>
      <c r="O9" s="90"/>
      <c r="P9" s="70">
        <f t="shared" si="5"/>
        <v>1.6240000000000001</v>
      </c>
      <c r="Q9" s="88"/>
      <c r="R9" s="100" t="s">
        <v>95</v>
      </c>
      <c r="S9" s="230" t="s">
        <v>191</v>
      </c>
      <c r="T9" s="231">
        <v>10</v>
      </c>
      <c r="U9" s="101"/>
      <c r="V9" s="93">
        <f>T9*0.5/35</f>
        <v>0.14285714285714285</v>
      </c>
      <c r="W9" s="90"/>
      <c r="X9" s="70">
        <f t="shared" si="6"/>
        <v>16.239999999999998</v>
      </c>
      <c r="Y9" s="88"/>
      <c r="Z9" s="95" t="s">
        <v>126</v>
      </c>
      <c r="AA9" s="82" t="s">
        <v>192</v>
      </c>
      <c r="AB9" s="83"/>
      <c r="AC9" s="130"/>
      <c r="AD9" s="99"/>
      <c r="AE9" s="94"/>
      <c r="AF9" s="70"/>
      <c r="AG9" s="88"/>
      <c r="AH9" s="232"/>
      <c r="AI9" s="233"/>
      <c r="AJ9" s="69"/>
      <c r="AK9" s="103"/>
      <c r="AL9" s="93"/>
      <c r="AM9" s="90"/>
      <c r="AN9" s="109"/>
      <c r="AO9" s="88"/>
    </row>
    <row r="10" spans="1:41" ht="13.5" customHeight="1">
      <c r="A10" s="303"/>
      <c r="B10" s="100" t="s">
        <v>99</v>
      </c>
      <c r="C10" s="175" t="s">
        <v>193</v>
      </c>
      <c r="D10" s="168">
        <v>2</v>
      </c>
      <c r="E10" s="94"/>
      <c r="F10" s="94"/>
      <c r="G10" s="94"/>
      <c r="H10" s="70">
        <f t="shared" si="4"/>
        <v>3.2480000000000002</v>
      </c>
      <c r="I10" s="234"/>
      <c r="J10" s="169" t="s">
        <v>101</v>
      </c>
      <c r="K10" s="82" t="s">
        <v>194</v>
      </c>
      <c r="L10" s="83">
        <v>1</v>
      </c>
      <c r="M10" s="225"/>
      <c r="N10" s="93"/>
      <c r="O10" s="90"/>
      <c r="P10" s="70">
        <f t="shared" si="5"/>
        <v>1.6240000000000001</v>
      </c>
      <c r="Q10" s="88"/>
      <c r="R10" s="95" t="s">
        <v>102</v>
      </c>
      <c r="S10" s="82" t="s">
        <v>96</v>
      </c>
      <c r="T10" s="83">
        <v>15</v>
      </c>
      <c r="U10" s="101"/>
      <c r="V10" s="94">
        <f>T10*0.7/35</f>
        <v>0.3</v>
      </c>
      <c r="W10" s="90"/>
      <c r="X10" s="70">
        <f t="shared" si="6"/>
        <v>24.36</v>
      </c>
      <c r="Y10" s="234"/>
      <c r="Z10" s="95" t="s">
        <v>101</v>
      </c>
      <c r="AA10" s="82"/>
      <c r="AB10" s="83"/>
      <c r="AC10" s="94"/>
      <c r="AD10" s="94"/>
      <c r="AE10" s="94"/>
      <c r="AF10" s="70"/>
      <c r="AG10" s="234"/>
      <c r="AH10" s="169"/>
      <c r="AI10" s="233"/>
      <c r="AJ10" s="69"/>
      <c r="AK10" s="103"/>
      <c r="AL10" s="93"/>
      <c r="AM10" s="90"/>
      <c r="AN10" s="109"/>
      <c r="AO10" s="88"/>
    </row>
    <row r="11" spans="1:41" ht="13.5" customHeight="1">
      <c r="A11" s="303"/>
      <c r="B11" s="100" t="s">
        <v>106</v>
      </c>
      <c r="C11" s="175" t="s">
        <v>195</v>
      </c>
      <c r="D11" s="235">
        <v>10</v>
      </c>
      <c r="E11" s="94"/>
      <c r="F11" s="94"/>
      <c r="G11" s="90">
        <f t="shared" ref="G11:G12" si="7">D11/100</f>
        <v>0.1</v>
      </c>
      <c r="H11" s="70">
        <f t="shared" si="4"/>
        <v>16.239999999999998</v>
      </c>
      <c r="I11" s="88"/>
      <c r="J11" s="169"/>
      <c r="K11" s="82" t="s">
        <v>196</v>
      </c>
      <c r="L11" s="83">
        <v>1</v>
      </c>
      <c r="M11" s="225"/>
      <c r="N11" s="85"/>
      <c r="O11" s="104"/>
      <c r="P11" s="70">
        <f t="shared" si="5"/>
        <v>1.6240000000000001</v>
      </c>
      <c r="Q11" s="88"/>
      <c r="R11" s="95" t="s">
        <v>83</v>
      </c>
      <c r="S11" s="82" t="s">
        <v>103</v>
      </c>
      <c r="T11" s="83">
        <v>50</v>
      </c>
      <c r="U11" s="101"/>
      <c r="V11" s="94"/>
      <c r="W11" s="99">
        <f>T11/100</f>
        <v>0.5</v>
      </c>
      <c r="X11" s="70">
        <f t="shared" si="6"/>
        <v>81.2</v>
      </c>
      <c r="Y11" s="88"/>
      <c r="Z11" s="95" t="s">
        <v>197</v>
      </c>
      <c r="AA11" s="82"/>
      <c r="AB11" s="83"/>
      <c r="AC11" s="94"/>
      <c r="AD11" s="94"/>
      <c r="AE11" s="90"/>
      <c r="AF11" s="70"/>
      <c r="AG11" s="88"/>
      <c r="AH11" s="232"/>
      <c r="AI11" s="233"/>
      <c r="AJ11" s="69"/>
      <c r="AK11" s="93"/>
      <c r="AL11" s="103"/>
      <c r="AM11" s="90"/>
      <c r="AN11" s="109"/>
      <c r="AO11" s="88"/>
    </row>
    <row r="12" spans="1:41" ht="13.5" customHeight="1">
      <c r="A12" s="303"/>
      <c r="B12" s="236" t="s">
        <v>111</v>
      </c>
      <c r="C12" s="105" t="s">
        <v>198</v>
      </c>
      <c r="D12" s="237">
        <v>20</v>
      </c>
      <c r="E12" s="99"/>
      <c r="F12" s="99"/>
      <c r="G12" s="90">
        <f t="shared" si="7"/>
        <v>0.2</v>
      </c>
      <c r="H12" s="70">
        <f t="shared" si="4"/>
        <v>32.479999999999997</v>
      </c>
      <c r="I12" s="88"/>
      <c r="J12" s="238"/>
      <c r="K12" s="82"/>
      <c r="L12" s="83"/>
      <c r="M12" s="225"/>
      <c r="N12" s="85"/>
      <c r="O12" s="104"/>
      <c r="P12" s="70"/>
      <c r="Q12" s="88"/>
      <c r="R12" s="95" t="s">
        <v>8</v>
      </c>
      <c r="S12" s="106" t="s">
        <v>100</v>
      </c>
      <c r="T12" s="85">
        <v>2</v>
      </c>
      <c r="U12" s="107"/>
      <c r="V12" s="93"/>
      <c r="W12" s="90"/>
      <c r="X12" s="70">
        <f t="shared" si="6"/>
        <v>3.2480000000000002</v>
      </c>
      <c r="Y12" s="88"/>
      <c r="Z12" s="236" t="s">
        <v>114</v>
      </c>
      <c r="AA12" s="82"/>
      <c r="AB12" s="83"/>
      <c r="AC12" s="99"/>
      <c r="AD12" s="99"/>
      <c r="AE12" s="90"/>
      <c r="AF12" s="70"/>
      <c r="AG12" s="88"/>
      <c r="AH12" s="239"/>
      <c r="AI12" s="233"/>
      <c r="AJ12" s="69"/>
      <c r="AK12" s="83"/>
      <c r="AL12" s="83"/>
      <c r="AM12" s="90"/>
      <c r="AN12" s="109"/>
      <c r="AO12" s="111"/>
    </row>
    <row r="13" spans="1:41" ht="13.5" customHeight="1">
      <c r="A13" s="303"/>
      <c r="B13" s="115"/>
      <c r="C13" s="120"/>
      <c r="D13" s="98"/>
      <c r="E13" s="94"/>
      <c r="F13" s="94"/>
      <c r="G13" s="121"/>
      <c r="H13" s="70"/>
      <c r="I13" s="88"/>
      <c r="J13" s="239" t="s">
        <v>111</v>
      </c>
      <c r="K13" s="82"/>
      <c r="L13" s="240"/>
      <c r="M13" s="225"/>
      <c r="N13" s="83"/>
      <c r="O13" s="83"/>
      <c r="P13" s="70"/>
      <c r="Q13" s="88"/>
      <c r="R13" s="95" t="s">
        <v>199</v>
      </c>
      <c r="S13" s="106" t="s">
        <v>121</v>
      </c>
      <c r="T13" s="85">
        <v>20</v>
      </c>
      <c r="U13" s="135"/>
      <c r="V13" s="93"/>
      <c r="W13" s="99">
        <f>T13/100</f>
        <v>0.2</v>
      </c>
      <c r="X13" s="70">
        <f t="shared" si="6"/>
        <v>32.479999999999997</v>
      </c>
      <c r="Y13" s="88"/>
      <c r="Z13" s="115"/>
      <c r="AA13" s="120"/>
      <c r="AB13" s="98"/>
      <c r="AC13" s="94"/>
      <c r="AD13" s="94"/>
      <c r="AE13" s="121"/>
      <c r="AF13" s="70"/>
      <c r="AG13" s="88"/>
      <c r="AH13" s="239"/>
      <c r="AI13" s="82"/>
      <c r="AJ13" s="241"/>
      <c r="AK13" s="108"/>
      <c r="AL13" s="83"/>
      <c r="AM13" s="90"/>
      <c r="AN13" s="70"/>
      <c r="AO13" s="88"/>
    </row>
    <row r="14" spans="1:41" ht="13.5" customHeight="1">
      <c r="A14" s="304"/>
      <c r="B14" s="153"/>
      <c r="C14" s="82"/>
      <c r="D14" s="83"/>
      <c r="E14" s="83"/>
      <c r="F14" s="83"/>
      <c r="G14" s="90"/>
      <c r="H14" s="70"/>
      <c r="I14" s="88"/>
      <c r="J14" s="128"/>
      <c r="K14" s="122"/>
      <c r="L14" s="81"/>
      <c r="M14" s="123"/>
      <c r="N14" s="124"/>
      <c r="O14" s="90"/>
      <c r="P14" s="109"/>
      <c r="Q14" s="88"/>
      <c r="R14" s="119" t="s">
        <v>111</v>
      </c>
      <c r="S14" s="82" t="s">
        <v>200</v>
      </c>
      <c r="T14" s="83">
        <v>1</v>
      </c>
      <c r="U14" s="90"/>
      <c r="V14" s="93"/>
      <c r="W14" s="90"/>
      <c r="X14" s="70">
        <f t="shared" si="6"/>
        <v>1.6240000000000001</v>
      </c>
      <c r="Y14" s="88"/>
      <c r="Z14" s="153"/>
      <c r="AA14" s="82"/>
      <c r="AB14" s="83"/>
      <c r="AC14" s="83"/>
      <c r="AD14" s="83"/>
      <c r="AE14" s="90"/>
      <c r="AF14" s="70"/>
      <c r="AG14" s="88"/>
      <c r="AH14" s="153"/>
      <c r="AI14" s="82"/>
      <c r="AJ14" s="83"/>
      <c r="AK14" s="83"/>
      <c r="AL14" s="242"/>
      <c r="AM14" s="90"/>
      <c r="AN14" s="70"/>
      <c r="AO14" s="88"/>
    </row>
    <row r="15" spans="1:41" ht="13.5" customHeight="1">
      <c r="A15" s="325" t="s">
        <v>116</v>
      </c>
      <c r="B15" s="91" t="s">
        <v>201</v>
      </c>
      <c r="C15" s="82" t="s">
        <v>202</v>
      </c>
      <c r="D15" s="83">
        <v>45</v>
      </c>
      <c r="E15" s="93"/>
      <c r="F15" s="83"/>
      <c r="G15" s="94">
        <f>D15/100</f>
        <v>0.45</v>
      </c>
      <c r="H15" s="70">
        <f t="shared" ref="H15:H16" si="8">(D15*$D$2)/1000</f>
        <v>73.08</v>
      </c>
      <c r="I15" s="88"/>
      <c r="J15" s="81" t="s">
        <v>129</v>
      </c>
      <c r="K15" s="82" t="s">
        <v>203</v>
      </c>
      <c r="L15" s="108">
        <v>60</v>
      </c>
      <c r="M15" s="130"/>
      <c r="N15" s="99"/>
      <c r="O15" s="85">
        <f>L15/100</f>
        <v>0.6</v>
      </c>
      <c r="P15" s="70">
        <f t="shared" ref="P15:P18" si="9">(L15*$D$2)/1000</f>
        <v>97.44</v>
      </c>
      <c r="Q15" s="88"/>
      <c r="R15" s="125"/>
      <c r="S15" s="106" t="s">
        <v>112</v>
      </c>
      <c r="T15" s="85">
        <v>30</v>
      </c>
      <c r="U15" s="107"/>
      <c r="V15" s="93"/>
      <c r="W15" s="99">
        <f t="shared" ref="W15:W16" si="10">T15/100</f>
        <v>0.3</v>
      </c>
      <c r="X15" s="70">
        <f t="shared" si="6"/>
        <v>48.72</v>
      </c>
      <c r="Y15" s="88"/>
      <c r="Z15" s="81" t="s">
        <v>204</v>
      </c>
      <c r="AA15" s="82" t="s">
        <v>205</v>
      </c>
      <c r="AB15" s="83">
        <v>50</v>
      </c>
      <c r="AC15" s="93"/>
      <c r="AD15" s="85"/>
      <c r="AE15" s="90">
        <f>AB15/100</f>
        <v>0.5</v>
      </c>
      <c r="AF15" s="70">
        <f t="shared" ref="AF15:AF18" si="11">(AB15*$D$2)/1000</f>
        <v>81.2</v>
      </c>
      <c r="AG15" s="88"/>
      <c r="AH15" s="91"/>
      <c r="AI15" s="157"/>
      <c r="AJ15" s="243"/>
      <c r="AK15" s="130"/>
      <c r="AL15" s="244"/>
      <c r="AM15" s="99"/>
      <c r="AN15" s="70"/>
      <c r="AO15" s="88"/>
    </row>
    <row r="16" spans="1:41" ht="13.5" customHeight="1">
      <c r="A16" s="303"/>
      <c r="B16" s="100" t="s">
        <v>206</v>
      </c>
      <c r="C16" s="82" t="s">
        <v>156</v>
      </c>
      <c r="D16" s="83">
        <v>40</v>
      </c>
      <c r="E16" s="85"/>
      <c r="F16" s="93">
        <f>D16*0.9/55</f>
        <v>0.65454545454545454</v>
      </c>
      <c r="G16" s="90"/>
      <c r="H16" s="70">
        <f t="shared" si="8"/>
        <v>64.959999999999994</v>
      </c>
      <c r="I16" s="88"/>
      <c r="J16" s="95" t="s">
        <v>138</v>
      </c>
      <c r="K16" s="120" t="s">
        <v>207</v>
      </c>
      <c r="L16" s="94">
        <v>9</v>
      </c>
      <c r="M16" s="225"/>
      <c r="N16" s="93">
        <f>L16/35</f>
        <v>0.25714285714285712</v>
      </c>
      <c r="O16" s="90"/>
      <c r="P16" s="70">
        <f t="shared" si="9"/>
        <v>14.616</v>
      </c>
      <c r="Q16" s="88"/>
      <c r="R16" s="94"/>
      <c r="S16" s="82" t="s">
        <v>115</v>
      </c>
      <c r="T16" s="126">
        <v>10</v>
      </c>
      <c r="U16" s="127"/>
      <c r="V16" s="93"/>
      <c r="W16" s="99">
        <f t="shared" si="10"/>
        <v>0.1</v>
      </c>
      <c r="X16" s="70">
        <f t="shared" si="6"/>
        <v>16.239999999999998</v>
      </c>
      <c r="Y16" s="129"/>
      <c r="Z16" s="95" t="s">
        <v>186</v>
      </c>
      <c r="AA16" s="82" t="s">
        <v>207</v>
      </c>
      <c r="AB16" s="83">
        <v>15</v>
      </c>
      <c r="AC16" s="93"/>
      <c r="AD16" s="85">
        <f>AB16/35</f>
        <v>0.42857142857142855</v>
      </c>
      <c r="AE16" s="90"/>
      <c r="AF16" s="70">
        <f t="shared" si="11"/>
        <v>24.36</v>
      </c>
      <c r="AG16" s="163"/>
      <c r="AH16" s="100"/>
      <c r="AI16" s="157"/>
      <c r="AJ16" s="69"/>
      <c r="AK16" s="137"/>
      <c r="AL16" s="245"/>
      <c r="AM16" s="94"/>
      <c r="AN16" s="70"/>
      <c r="AO16" s="88"/>
    </row>
    <row r="17" spans="1:41" ht="13.5" customHeight="1">
      <c r="A17" s="303"/>
      <c r="B17" s="100" t="s">
        <v>208</v>
      </c>
      <c r="C17" s="82"/>
      <c r="D17" s="83"/>
      <c r="E17" s="108"/>
      <c r="F17" s="93"/>
      <c r="G17" s="90"/>
      <c r="H17" s="109"/>
      <c r="I17" s="88"/>
      <c r="J17" s="95" t="s">
        <v>208</v>
      </c>
      <c r="K17" s="120" t="s">
        <v>130</v>
      </c>
      <c r="L17" s="90">
        <v>5</v>
      </c>
      <c r="M17" s="93"/>
      <c r="N17" s="93"/>
      <c r="O17" s="85">
        <f t="shared" ref="O17:O18" si="12">L17/100</f>
        <v>0.05</v>
      </c>
      <c r="P17" s="70">
        <f t="shared" si="9"/>
        <v>8.1199999999999992</v>
      </c>
      <c r="Q17" s="88"/>
      <c r="R17" s="142" t="s">
        <v>209</v>
      </c>
      <c r="S17" s="246" t="s">
        <v>210</v>
      </c>
      <c r="T17" s="168">
        <v>65</v>
      </c>
      <c r="U17" s="93"/>
      <c r="V17" s="93">
        <f>T17/35</f>
        <v>1.8571428571428572</v>
      </c>
      <c r="W17" s="90"/>
      <c r="X17" s="70">
        <f t="shared" si="6"/>
        <v>105.56</v>
      </c>
      <c r="Y17" s="88"/>
      <c r="Z17" s="95" t="s">
        <v>99</v>
      </c>
      <c r="AA17" s="82" t="s">
        <v>193</v>
      </c>
      <c r="AB17" s="83">
        <v>2</v>
      </c>
      <c r="AC17" s="93"/>
      <c r="AD17" s="85"/>
      <c r="AE17" s="90"/>
      <c r="AF17" s="70">
        <f t="shared" si="11"/>
        <v>3.2480000000000002</v>
      </c>
      <c r="AG17" s="163"/>
      <c r="AH17" s="100"/>
      <c r="AI17" s="157"/>
      <c r="AJ17" s="69"/>
      <c r="AK17" s="247"/>
      <c r="AL17" s="248"/>
      <c r="AM17" s="99"/>
      <c r="AN17" s="70"/>
      <c r="AO17" s="88"/>
    </row>
    <row r="18" spans="1:41" ht="13.5" customHeight="1">
      <c r="A18" s="303"/>
      <c r="B18" s="95" t="s">
        <v>133</v>
      </c>
      <c r="C18" s="83"/>
      <c r="D18" s="83"/>
      <c r="E18" s="108"/>
      <c r="F18" s="94"/>
      <c r="G18" s="99"/>
      <c r="H18" s="109"/>
      <c r="I18" s="249"/>
      <c r="J18" s="95" t="s">
        <v>99</v>
      </c>
      <c r="K18" s="120" t="s">
        <v>211</v>
      </c>
      <c r="L18" s="90">
        <v>8</v>
      </c>
      <c r="M18" s="93"/>
      <c r="N18" s="94"/>
      <c r="O18" s="85">
        <f t="shared" si="12"/>
        <v>0.08</v>
      </c>
      <c r="P18" s="70">
        <f t="shared" si="9"/>
        <v>12.992000000000001</v>
      </c>
      <c r="Q18" s="88"/>
      <c r="R18" s="95" t="s">
        <v>99</v>
      </c>
      <c r="S18" s="102"/>
      <c r="T18" s="168"/>
      <c r="U18" s="93"/>
      <c r="V18" s="93"/>
      <c r="W18" s="90"/>
      <c r="X18" s="109"/>
      <c r="Y18" s="88"/>
      <c r="Z18" s="95" t="s">
        <v>206</v>
      </c>
      <c r="AA18" s="82" t="s">
        <v>212</v>
      </c>
      <c r="AB18" s="83">
        <v>1</v>
      </c>
      <c r="AC18" s="93"/>
      <c r="AD18" s="85"/>
      <c r="AE18" s="90">
        <f>AB18/100</f>
        <v>0.01</v>
      </c>
      <c r="AF18" s="70">
        <f t="shared" si="11"/>
        <v>1.6240000000000001</v>
      </c>
      <c r="AG18" s="88"/>
      <c r="AH18" s="95"/>
      <c r="AI18" s="250"/>
      <c r="AJ18" s="69"/>
      <c r="AK18" s="137"/>
      <c r="AL18" s="245"/>
      <c r="AM18" s="99"/>
      <c r="AN18" s="70"/>
      <c r="AO18" s="88"/>
    </row>
    <row r="19" spans="1:41" ht="13.5" customHeight="1">
      <c r="A19" s="303"/>
      <c r="B19" s="236" t="s">
        <v>139</v>
      </c>
      <c r="C19" s="82"/>
      <c r="D19" s="83"/>
      <c r="E19" s="103"/>
      <c r="F19" s="83"/>
      <c r="G19" s="83"/>
      <c r="H19" s="70"/>
      <c r="I19" s="249"/>
      <c r="J19" s="95" t="s">
        <v>206</v>
      </c>
      <c r="K19" s="139"/>
      <c r="L19" s="140"/>
      <c r="M19" s="90"/>
      <c r="N19" s="83"/>
      <c r="O19" s="93"/>
      <c r="P19" s="109"/>
      <c r="Q19" s="88"/>
      <c r="R19" s="95" t="s">
        <v>213</v>
      </c>
      <c r="S19" s="99"/>
      <c r="T19" s="251"/>
      <c r="U19" s="93"/>
      <c r="V19" s="93"/>
      <c r="W19" s="90"/>
      <c r="X19" s="109"/>
      <c r="Y19" s="88"/>
      <c r="Z19" s="95" t="s">
        <v>214</v>
      </c>
      <c r="AA19" s="139"/>
      <c r="AB19" s="140"/>
      <c r="AC19" s="90"/>
      <c r="AD19" s="83"/>
      <c r="AE19" s="93"/>
      <c r="AF19" s="109"/>
      <c r="AG19" s="163"/>
      <c r="AH19" s="119"/>
      <c r="AI19" s="125"/>
      <c r="AJ19" s="252"/>
      <c r="AK19" s="130"/>
      <c r="AL19" s="99"/>
      <c r="AM19" s="90"/>
      <c r="AN19" s="109"/>
      <c r="AO19" s="88"/>
    </row>
    <row r="20" spans="1:41" ht="13.5" customHeight="1">
      <c r="A20" s="304"/>
      <c r="B20" s="253"/>
      <c r="C20" s="145"/>
      <c r="D20" s="103"/>
      <c r="E20" s="103"/>
      <c r="F20" s="103"/>
      <c r="G20" s="103"/>
      <c r="H20" s="70"/>
      <c r="I20" s="163"/>
      <c r="J20" s="144" t="s">
        <v>139</v>
      </c>
      <c r="K20" s="131"/>
      <c r="L20" s="103"/>
      <c r="M20" s="103"/>
      <c r="N20" s="103"/>
      <c r="O20" s="103"/>
      <c r="P20" s="70"/>
      <c r="Q20" s="88"/>
      <c r="R20" s="85"/>
      <c r="S20" s="145"/>
      <c r="T20" s="103"/>
      <c r="U20" s="103"/>
      <c r="V20" s="103"/>
      <c r="W20" s="103"/>
      <c r="X20" s="70"/>
      <c r="Y20" s="163"/>
      <c r="Z20" s="85" t="s">
        <v>155</v>
      </c>
      <c r="AA20" s="82"/>
      <c r="AB20" s="83"/>
      <c r="AC20" s="83"/>
      <c r="AD20" s="83"/>
      <c r="AE20" s="90"/>
      <c r="AF20" s="70"/>
      <c r="AG20" s="163"/>
      <c r="AH20" s="144"/>
      <c r="AI20" s="254"/>
      <c r="AJ20" s="83"/>
      <c r="AK20" s="103"/>
      <c r="AL20" s="103"/>
      <c r="AM20" s="103"/>
      <c r="AN20" s="70"/>
      <c r="AO20" s="88"/>
    </row>
    <row r="21" spans="1:41" ht="13.5" customHeight="1">
      <c r="A21" s="325" t="s">
        <v>140</v>
      </c>
      <c r="B21" s="152" t="s">
        <v>141</v>
      </c>
      <c r="C21" s="106" t="s">
        <v>142</v>
      </c>
      <c r="D21" s="98">
        <v>75</v>
      </c>
      <c r="E21" s="103"/>
      <c r="F21" s="103"/>
      <c r="G21" s="90">
        <f>D21/100</f>
        <v>0.75</v>
      </c>
      <c r="H21" s="70">
        <f>(D21*$D$2)/1000</f>
        <v>121.8</v>
      </c>
      <c r="I21" s="88"/>
      <c r="J21" s="148" t="s">
        <v>143</v>
      </c>
      <c r="K21" s="106" t="s">
        <v>144</v>
      </c>
      <c r="L21" s="149">
        <v>75</v>
      </c>
      <c r="M21" s="85"/>
      <c r="N21" s="150"/>
      <c r="O21" s="94">
        <f>L21/100</f>
        <v>0.75</v>
      </c>
      <c r="P21" s="151">
        <f>(L21*$D$2)/1000</f>
        <v>121.8</v>
      </c>
      <c r="Q21" s="129"/>
      <c r="R21" s="152"/>
      <c r="S21" s="106"/>
      <c r="T21" s="98"/>
      <c r="U21" s="103"/>
      <c r="V21" s="103"/>
      <c r="W21" s="90"/>
      <c r="X21" s="70"/>
      <c r="Y21" s="88"/>
      <c r="Z21" s="152" t="s">
        <v>141</v>
      </c>
      <c r="AA21" s="106" t="s">
        <v>142</v>
      </c>
      <c r="AB21" s="98">
        <v>75</v>
      </c>
      <c r="AC21" s="103"/>
      <c r="AD21" s="103"/>
      <c r="AE21" s="90">
        <f>AB21/100</f>
        <v>0.75</v>
      </c>
      <c r="AF21" s="70">
        <f>(AB21*$D$2)/1000</f>
        <v>121.8</v>
      </c>
      <c r="AG21" s="88"/>
      <c r="AH21" s="152"/>
      <c r="AI21" s="106"/>
      <c r="AJ21" s="98"/>
      <c r="AK21" s="103"/>
      <c r="AL21" s="103"/>
      <c r="AM21" s="90"/>
      <c r="AN21" s="70"/>
      <c r="AO21" s="88"/>
    </row>
    <row r="22" spans="1:41" ht="13.5" customHeight="1">
      <c r="A22" s="303"/>
      <c r="B22" s="152" t="s">
        <v>145</v>
      </c>
      <c r="C22" s="314" t="s">
        <v>146</v>
      </c>
      <c r="D22" s="83"/>
      <c r="E22" s="83"/>
      <c r="F22" s="83"/>
      <c r="G22" s="90"/>
      <c r="H22" s="70"/>
      <c r="I22" s="88"/>
      <c r="J22" s="148" t="s">
        <v>147</v>
      </c>
      <c r="K22" s="314" t="s">
        <v>146</v>
      </c>
      <c r="L22" s="83"/>
      <c r="M22" s="83"/>
      <c r="N22" s="83"/>
      <c r="O22" s="90"/>
      <c r="P22" s="70"/>
      <c r="Q22" s="88"/>
      <c r="R22" s="152"/>
      <c r="S22" s="314"/>
      <c r="T22" s="83"/>
      <c r="U22" s="83"/>
      <c r="V22" s="83"/>
      <c r="W22" s="90"/>
      <c r="X22" s="70"/>
      <c r="Y22" s="88"/>
      <c r="Z22" s="152" t="s">
        <v>145</v>
      </c>
      <c r="AA22" s="314" t="s">
        <v>146</v>
      </c>
      <c r="AB22" s="83"/>
      <c r="AC22" s="83"/>
      <c r="AD22" s="83"/>
      <c r="AE22" s="90"/>
      <c r="AF22" s="70"/>
      <c r="AG22" s="88"/>
      <c r="AH22" s="152"/>
      <c r="AI22" s="314"/>
      <c r="AJ22" s="83"/>
      <c r="AK22" s="83"/>
      <c r="AL22" s="83"/>
      <c r="AM22" s="90"/>
      <c r="AN22" s="70"/>
      <c r="AO22" s="88"/>
    </row>
    <row r="23" spans="1:41" ht="13.5" customHeight="1">
      <c r="A23" s="303"/>
      <c r="B23" s="152" t="s">
        <v>148</v>
      </c>
      <c r="C23" s="303"/>
      <c r="D23" s="83"/>
      <c r="E23" s="83"/>
      <c r="F23" s="103"/>
      <c r="G23" s="90"/>
      <c r="H23" s="70"/>
      <c r="I23" s="88"/>
      <c r="J23" s="148" t="s">
        <v>148</v>
      </c>
      <c r="K23" s="303"/>
      <c r="L23" s="98"/>
      <c r="M23" s="83"/>
      <c r="N23" s="103"/>
      <c r="O23" s="90"/>
      <c r="P23" s="70"/>
      <c r="Q23" s="88"/>
      <c r="R23" s="152"/>
      <c r="S23" s="303"/>
      <c r="T23" s="83"/>
      <c r="U23" s="83"/>
      <c r="V23" s="103"/>
      <c r="W23" s="90"/>
      <c r="X23" s="70"/>
      <c r="Y23" s="88"/>
      <c r="Z23" s="152" t="s">
        <v>148</v>
      </c>
      <c r="AA23" s="303"/>
      <c r="AB23" s="83"/>
      <c r="AC23" s="83"/>
      <c r="AD23" s="103"/>
      <c r="AE23" s="90"/>
      <c r="AF23" s="70"/>
      <c r="AG23" s="88"/>
      <c r="AH23" s="152"/>
      <c r="AI23" s="303"/>
      <c r="AJ23" s="83"/>
      <c r="AK23" s="83"/>
      <c r="AL23" s="103"/>
      <c r="AM23" s="90"/>
      <c r="AN23" s="70"/>
      <c r="AO23" s="88"/>
    </row>
    <row r="24" spans="1:41" ht="13.5" customHeight="1">
      <c r="A24" s="304"/>
      <c r="B24" s="153" t="s">
        <v>138</v>
      </c>
      <c r="C24" s="304"/>
      <c r="D24" s="83"/>
      <c r="E24" s="83"/>
      <c r="F24" s="83"/>
      <c r="G24" s="90"/>
      <c r="H24" s="70"/>
      <c r="I24" s="88"/>
      <c r="J24" s="85" t="s">
        <v>138</v>
      </c>
      <c r="K24" s="304"/>
      <c r="L24" s="83"/>
      <c r="M24" s="83"/>
      <c r="N24" s="83"/>
      <c r="O24" s="90"/>
      <c r="P24" s="70"/>
      <c r="Q24" s="88"/>
      <c r="R24" s="153"/>
      <c r="S24" s="304"/>
      <c r="T24" s="83"/>
      <c r="U24" s="83"/>
      <c r="V24" s="83"/>
      <c r="W24" s="90"/>
      <c r="X24" s="70"/>
      <c r="Y24" s="88"/>
      <c r="Z24" s="153" t="s">
        <v>138</v>
      </c>
      <c r="AA24" s="304"/>
      <c r="AB24" s="83"/>
      <c r="AC24" s="83"/>
      <c r="AD24" s="83"/>
      <c r="AE24" s="90"/>
      <c r="AF24" s="70"/>
      <c r="AG24" s="88"/>
      <c r="AH24" s="153"/>
      <c r="AI24" s="304"/>
      <c r="AJ24" s="83"/>
      <c r="AK24" s="83"/>
      <c r="AL24" s="83"/>
      <c r="AM24" s="90"/>
      <c r="AN24" s="70"/>
      <c r="AO24" s="88"/>
    </row>
    <row r="25" spans="1:41" ht="13.5" customHeight="1">
      <c r="A25" s="325" t="s">
        <v>8</v>
      </c>
      <c r="B25" s="255" t="s">
        <v>215</v>
      </c>
      <c r="C25" s="256" t="s">
        <v>216</v>
      </c>
      <c r="D25" s="77">
        <v>30</v>
      </c>
      <c r="E25" s="257"/>
      <c r="F25" s="90"/>
      <c r="G25" s="90">
        <f>D25/100</f>
        <v>0.3</v>
      </c>
      <c r="H25" s="109">
        <f t="shared" ref="H25:H26" si="13">(D25*$D$2)/1000</f>
        <v>48.72</v>
      </c>
      <c r="I25" s="88"/>
      <c r="J25" s="258" t="s">
        <v>102</v>
      </c>
      <c r="K25" s="157" t="s">
        <v>217</v>
      </c>
      <c r="L25" s="69">
        <v>50</v>
      </c>
      <c r="M25" s="259"/>
      <c r="N25" s="259">
        <f>L25/140</f>
        <v>0.35714285714285715</v>
      </c>
      <c r="O25" s="260"/>
      <c r="P25" s="70">
        <f t="shared" ref="P25:P27" si="14">(L25*$D$2)/1000</f>
        <v>81.2</v>
      </c>
      <c r="Q25" s="71"/>
      <c r="R25" s="156"/>
      <c r="S25" s="157"/>
      <c r="T25" s="98"/>
      <c r="U25" s="103"/>
      <c r="V25" s="103"/>
      <c r="W25" s="90"/>
      <c r="X25" s="70"/>
      <c r="Y25" s="88"/>
      <c r="Z25" s="224" t="s">
        <v>218</v>
      </c>
      <c r="AA25" s="261" t="s">
        <v>219</v>
      </c>
      <c r="AB25" s="69">
        <v>20</v>
      </c>
      <c r="AC25" s="77">
        <f>AB25/85</f>
        <v>0.23529411764705882</v>
      </c>
      <c r="AD25" s="77"/>
      <c r="AE25" s="77"/>
      <c r="AF25" s="64">
        <f t="shared" ref="AF25:AF26" si="15">(AB25*$D$2)/1000</f>
        <v>32.479999999999997</v>
      </c>
      <c r="AG25" s="88"/>
      <c r="AH25" s="81"/>
      <c r="AI25" s="262"/>
      <c r="AJ25" s="90"/>
      <c r="AK25" s="263"/>
      <c r="AL25" s="264"/>
      <c r="AM25" s="90"/>
      <c r="AN25" s="70"/>
      <c r="AO25" s="71"/>
    </row>
    <row r="26" spans="1:41" ht="13.5" customHeight="1">
      <c r="A26" s="303"/>
      <c r="B26" s="265" t="s">
        <v>220</v>
      </c>
      <c r="C26" s="113" t="s">
        <v>221</v>
      </c>
      <c r="D26" s="77">
        <v>12</v>
      </c>
      <c r="E26" s="99"/>
      <c r="F26" s="114">
        <f>D26*0.5/35</f>
        <v>0.17142857142857143</v>
      </c>
      <c r="G26" s="90"/>
      <c r="H26" s="109">
        <f t="shared" si="13"/>
        <v>19.488</v>
      </c>
      <c r="I26" s="163"/>
      <c r="J26" s="258" t="s">
        <v>222</v>
      </c>
      <c r="K26" s="266" t="s">
        <v>223</v>
      </c>
      <c r="L26" s="69">
        <v>1</v>
      </c>
      <c r="M26" s="267"/>
      <c r="N26" s="83"/>
      <c r="O26" s="77"/>
      <c r="P26" s="70">
        <f t="shared" si="14"/>
        <v>1.6240000000000001</v>
      </c>
      <c r="Q26" s="88"/>
      <c r="R26" s="161"/>
      <c r="S26" s="157"/>
      <c r="T26" s="69"/>
      <c r="U26" s="162"/>
      <c r="V26" s="83"/>
      <c r="W26" s="162"/>
      <c r="X26" s="70"/>
      <c r="Y26" s="88"/>
      <c r="Z26" s="169" t="s">
        <v>157</v>
      </c>
      <c r="AA26" s="261" t="s">
        <v>224</v>
      </c>
      <c r="AB26" s="69">
        <v>15</v>
      </c>
      <c r="AC26" s="162"/>
      <c r="AD26" s="83">
        <f>AB26/55</f>
        <v>0.27272727272727271</v>
      </c>
      <c r="AE26" s="162"/>
      <c r="AF26" s="70">
        <f t="shared" si="15"/>
        <v>24.36</v>
      </c>
      <c r="AG26" s="88"/>
      <c r="AH26" s="95"/>
      <c r="AI26" s="82"/>
      <c r="AJ26" s="90"/>
      <c r="AK26" s="155"/>
      <c r="AL26" s="69"/>
      <c r="AM26" s="90"/>
      <c r="AN26" s="70"/>
      <c r="AO26" s="178"/>
    </row>
    <row r="27" spans="1:41" ht="13.5" customHeight="1">
      <c r="A27" s="303"/>
      <c r="B27" s="265" t="s">
        <v>225</v>
      </c>
      <c r="C27" s="256"/>
      <c r="D27" s="77"/>
      <c r="E27" s="257"/>
      <c r="F27" s="90"/>
      <c r="G27" s="90"/>
      <c r="H27" s="109"/>
      <c r="I27" s="88"/>
      <c r="J27" s="258" t="s">
        <v>8</v>
      </c>
      <c r="K27" s="268" t="s">
        <v>226</v>
      </c>
      <c r="L27" s="90">
        <v>0.5</v>
      </c>
      <c r="M27" s="269"/>
      <c r="N27" s="264"/>
      <c r="O27" s="90"/>
      <c r="P27" s="70">
        <f t="shared" si="14"/>
        <v>0.81200000000000006</v>
      </c>
      <c r="Q27" s="71"/>
      <c r="R27" s="161"/>
      <c r="S27" s="157"/>
      <c r="T27" s="69"/>
      <c r="U27" s="164"/>
      <c r="V27" s="69"/>
      <c r="W27" s="90"/>
      <c r="X27" s="64"/>
      <c r="Y27" s="71"/>
      <c r="Z27" s="169" t="s">
        <v>133</v>
      </c>
      <c r="AA27" s="261"/>
      <c r="AB27" s="69"/>
      <c r="AC27" s="77"/>
      <c r="AD27" s="77"/>
      <c r="AE27" s="77"/>
      <c r="AF27" s="64"/>
      <c r="AG27" s="71"/>
      <c r="AH27" s="95"/>
      <c r="AI27" s="160"/>
      <c r="AJ27" s="90"/>
      <c r="AK27" s="77"/>
      <c r="AL27" s="77"/>
      <c r="AM27" s="90"/>
      <c r="AN27" s="70"/>
      <c r="AO27" s="178"/>
    </row>
    <row r="28" spans="1:41" ht="13.5" customHeight="1">
      <c r="A28" s="303"/>
      <c r="B28" s="159" t="s">
        <v>227</v>
      </c>
      <c r="C28" s="113"/>
      <c r="D28" s="90"/>
      <c r="E28" s="103"/>
      <c r="F28" s="99"/>
      <c r="G28" s="99"/>
      <c r="H28" s="109"/>
      <c r="I28" s="88"/>
      <c r="J28" s="270"/>
      <c r="K28" s="157"/>
      <c r="L28" s="69"/>
      <c r="M28" s="271"/>
      <c r="N28" s="155"/>
      <c r="O28" s="94"/>
      <c r="P28" s="64"/>
      <c r="Q28" s="76"/>
      <c r="R28" s="169"/>
      <c r="S28" s="157"/>
      <c r="T28" s="69"/>
      <c r="U28" s="164"/>
      <c r="V28" s="69"/>
      <c r="W28" s="69"/>
      <c r="X28" s="167"/>
      <c r="Y28" s="76"/>
      <c r="Z28" s="169" t="s">
        <v>129</v>
      </c>
      <c r="AA28" s="157"/>
      <c r="AB28" s="69"/>
      <c r="AC28" s="69"/>
      <c r="AD28" s="69"/>
      <c r="AE28" s="77"/>
      <c r="AF28" s="64"/>
      <c r="AG28" s="76"/>
      <c r="AH28" s="169"/>
      <c r="AI28" s="102"/>
      <c r="AJ28" s="90"/>
      <c r="AK28" s="77"/>
      <c r="AL28" s="77"/>
      <c r="AM28" s="90"/>
      <c r="AN28" s="70"/>
      <c r="AO28" s="178"/>
    </row>
    <row r="29" spans="1:41" ht="13.5" customHeight="1">
      <c r="A29" s="303"/>
      <c r="B29" s="159" t="s">
        <v>8</v>
      </c>
      <c r="C29" s="113"/>
      <c r="D29" s="90"/>
      <c r="E29" s="272"/>
      <c r="F29" s="272"/>
      <c r="G29" s="77"/>
      <c r="H29" s="167"/>
      <c r="I29" s="173"/>
      <c r="J29" s="270"/>
      <c r="K29" s="77"/>
      <c r="L29" s="69"/>
      <c r="M29" s="273"/>
      <c r="N29" s="69"/>
      <c r="O29" s="69"/>
      <c r="P29" s="274"/>
      <c r="Q29" s="71"/>
      <c r="R29" s="169"/>
      <c r="S29" s="157"/>
      <c r="T29" s="69"/>
      <c r="U29" s="132"/>
      <c r="V29" s="69"/>
      <c r="W29" s="171"/>
      <c r="X29" s="172"/>
      <c r="Y29" s="71"/>
      <c r="Z29" s="169" t="s">
        <v>8</v>
      </c>
      <c r="AA29" s="157"/>
      <c r="AB29" s="69"/>
      <c r="AC29" s="69"/>
      <c r="AD29" s="69"/>
      <c r="AE29" s="69"/>
      <c r="AF29" s="275"/>
      <c r="AG29" s="71"/>
      <c r="AH29" s="169"/>
      <c r="AI29" s="102"/>
      <c r="AJ29" s="168"/>
      <c r="AK29" s="77"/>
      <c r="AL29" s="77"/>
      <c r="AM29" s="77"/>
      <c r="AN29" s="70"/>
      <c r="AO29" s="178"/>
    </row>
    <row r="30" spans="1:41" ht="13.5" customHeight="1">
      <c r="A30" s="303"/>
      <c r="B30" s="270"/>
      <c r="C30" s="113"/>
      <c r="D30" s="83"/>
      <c r="E30" s="69"/>
      <c r="F30" s="69"/>
      <c r="G30" s="90"/>
      <c r="H30" s="70"/>
      <c r="I30" s="71"/>
      <c r="J30" s="270"/>
      <c r="K30" s="113"/>
      <c r="L30" s="83"/>
      <c r="M30" s="69"/>
      <c r="N30" s="69"/>
      <c r="O30" s="90"/>
      <c r="P30" s="70"/>
      <c r="Q30" s="71"/>
      <c r="R30" s="236"/>
      <c r="S30" s="181"/>
      <c r="T30" s="182"/>
      <c r="U30" s="189"/>
      <c r="V30" s="189"/>
      <c r="W30" s="189"/>
      <c r="X30" s="190"/>
      <c r="Y30" s="188"/>
      <c r="Z30" s="258"/>
      <c r="AA30" s="268"/>
      <c r="AB30" s="273"/>
      <c r="AC30" s="273"/>
      <c r="AD30" s="69"/>
      <c r="AE30" s="69"/>
      <c r="AF30" s="167"/>
      <c r="AG30" s="71"/>
      <c r="AH30" s="169"/>
      <c r="AI30" s="102"/>
      <c r="AJ30" s="90"/>
      <c r="AK30" s="69"/>
      <c r="AL30" s="69"/>
      <c r="AM30" s="77"/>
      <c r="AN30" s="70"/>
      <c r="AO30" s="178"/>
    </row>
    <row r="31" spans="1:41" ht="13.5" customHeight="1">
      <c r="A31" s="303"/>
      <c r="B31" s="270"/>
      <c r="C31" s="113"/>
      <c r="D31" s="83"/>
      <c r="E31" s="69"/>
      <c r="F31" s="69"/>
      <c r="G31" s="90"/>
      <c r="H31" s="151"/>
      <c r="I31" s="276"/>
      <c r="J31" s="270"/>
      <c r="K31" s="113"/>
      <c r="L31" s="83"/>
      <c r="M31" s="69"/>
      <c r="N31" s="69"/>
      <c r="O31" s="90"/>
      <c r="P31" s="151"/>
      <c r="Q31" s="276"/>
      <c r="R31" s="236"/>
      <c r="S31" s="181"/>
      <c r="T31" s="182"/>
      <c r="U31" s="277"/>
      <c r="V31" s="277"/>
      <c r="W31" s="189"/>
      <c r="X31" s="278"/>
      <c r="Y31" s="173"/>
      <c r="Z31" s="270"/>
      <c r="AA31" s="113"/>
      <c r="AB31" s="83"/>
      <c r="AC31" s="69"/>
      <c r="AD31" s="69"/>
      <c r="AE31" s="90"/>
      <c r="AF31" s="151"/>
      <c r="AG31" s="276"/>
      <c r="AH31" s="169"/>
      <c r="AI31" s="175"/>
      <c r="AJ31" s="90"/>
      <c r="AK31" s="69"/>
      <c r="AL31" s="69"/>
      <c r="AM31" s="69"/>
      <c r="AN31" s="70"/>
      <c r="AO31" s="178"/>
    </row>
    <row r="32" spans="1:41" ht="13.5" customHeight="1">
      <c r="A32" s="304"/>
      <c r="B32" s="144" t="s">
        <v>111</v>
      </c>
      <c r="C32" s="181"/>
      <c r="D32" s="182"/>
      <c r="E32" s="186"/>
      <c r="F32" s="186"/>
      <c r="G32" s="186"/>
      <c r="H32" s="194"/>
      <c r="I32" s="197"/>
      <c r="J32" s="144" t="s">
        <v>111</v>
      </c>
      <c r="K32" s="181"/>
      <c r="L32" s="182"/>
      <c r="M32" s="186"/>
      <c r="N32" s="186"/>
      <c r="O32" s="186"/>
      <c r="P32" s="194"/>
      <c r="Q32" s="197"/>
      <c r="R32" s="144" t="s">
        <v>111</v>
      </c>
      <c r="S32" s="181"/>
      <c r="T32" s="182"/>
      <c r="U32" s="279"/>
      <c r="V32" s="280"/>
      <c r="W32" s="77"/>
      <c r="X32" s="194"/>
      <c r="Y32" s="197"/>
      <c r="Z32" s="144" t="s">
        <v>111</v>
      </c>
      <c r="AA32" s="181"/>
      <c r="AB32" s="182"/>
      <c r="AC32" s="186"/>
      <c r="AD32" s="186"/>
      <c r="AE32" s="186"/>
      <c r="AF32" s="194"/>
      <c r="AG32" s="197"/>
      <c r="AH32" s="144"/>
      <c r="AI32" s="181"/>
      <c r="AJ32" s="182"/>
      <c r="AK32" s="189"/>
      <c r="AL32" s="189"/>
      <c r="AM32" s="189"/>
      <c r="AN32" s="194"/>
      <c r="AO32" s="197"/>
    </row>
    <row r="33" spans="1:41" ht="13.5" customHeight="1">
      <c r="A33" s="326"/>
      <c r="B33" s="302" t="s">
        <v>164</v>
      </c>
      <c r="C33" s="193" t="s">
        <v>165</v>
      </c>
      <c r="D33" s="194"/>
      <c r="E33" s="195"/>
      <c r="F33" s="195"/>
      <c r="G33" s="195"/>
      <c r="H33" s="281"/>
      <c r="I33" s="197" t="s">
        <v>228</v>
      </c>
      <c r="J33" s="302" t="s">
        <v>164</v>
      </c>
      <c r="K33" s="193" t="s">
        <v>165</v>
      </c>
      <c r="L33" s="197"/>
      <c r="M33" s="195"/>
      <c r="N33" s="195"/>
      <c r="O33" s="195"/>
      <c r="P33" s="281"/>
      <c r="Q33" s="197" t="s">
        <v>228</v>
      </c>
      <c r="R33" s="302" t="s">
        <v>164</v>
      </c>
      <c r="S33" s="193" t="s">
        <v>165</v>
      </c>
      <c r="T33" s="194"/>
      <c r="U33" s="195"/>
      <c r="V33" s="195"/>
      <c r="W33" s="195"/>
      <c r="X33" s="281"/>
      <c r="Y33" s="197" t="s">
        <v>228</v>
      </c>
      <c r="Z33" s="302" t="s">
        <v>164</v>
      </c>
      <c r="AA33" s="193" t="s">
        <v>165</v>
      </c>
      <c r="AB33" s="194"/>
      <c r="AC33" s="195"/>
      <c r="AD33" s="195"/>
      <c r="AE33" s="195"/>
      <c r="AF33" s="281"/>
      <c r="AG33" s="197" t="s">
        <v>228</v>
      </c>
      <c r="AH33" s="302" t="s">
        <v>164</v>
      </c>
      <c r="AI33" s="193" t="s">
        <v>165</v>
      </c>
      <c r="AJ33" s="194"/>
      <c r="AK33" s="195"/>
      <c r="AL33" s="195"/>
      <c r="AM33" s="195"/>
      <c r="AN33" s="281"/>
      <c r="AO33" s="197" t="s">
        <v>228</v>
      </c>
    </row>
    <row r="34" spans="1:41" ht="13.5" customHeight="1">
      <c r="A34" s="303"/>
      <c r="B34" s="303"/>
      <c r="C34" s="198" t="s">
        <v>168</v>
      </c>
      <c r="D34" s="199"/>
      <c r="E34" s="200"/>
      <c r="F34" s="200"/>
      <c r="G34" s="200"/>
      <c r="H34" s="281"/>
      <c r="I34" s="202">
        <f>SUM(E5:E30)</f>
        <v>6</v>
      </c>
      <c r="J34" s="303"/>
      <c r="K34" s="198" t="s">
        <v>168</v>
      </c>
      <c r="L34" s="201"/>
      <c r="M34" s="203"/>
      <c r="N34" s="203"/>
      <c r="O34" s="203"/>
      <c r="P34" s="281"/>
      <c r="Q34" s="202">
        <f>SUM(M5:M30)</f>
        <v>6</v>
      </c>
      <c r="R34" s="303"/>
      <c r="S34" s="198" t="s">
        <v>168</v>
      </c>
      <c r="T34" s="201"/>
      <c r="U34" s="203"/>
      <c r="V34" s="203"/>
      <c r="W34" s="203"/>
      <c r="X34" s="281"/>
      <c r="Y34" s="202">
        <f>SUM(U5:U30)</f>
        <v>6</v>
      </c>
      <c r="Z34" s="303"/>
      <c r="AA34" s="198" t="s">
        <v>168</v>
      </c>
      <c r="AB34" s="201"/>
      <c r="AC34" s="203"/>
      <c r="AD34" s="203"/>
      <c r="AE34" s="203"/>
      <c r="AF34" s="281"/>
      <c r="AG34" s="202">
        <f>SUM(AC5:AC30)</f>
        <v>6.2352941176470589</v>
      </c>
      <c r="AH34" s="303"/>
      <c r="AI34" s="198" t="s">
        <v>168</v>
      </c>
      <c r="AJ34" s="201"/>
      <c r="AK34" s="203"/>
      <c r="AL34" s="203"/>
      <c r="AM34" s="203"/>
      <c r="AN34" s="281"/>
      <c r="AO34" s="202">
        <f>SUM(AK5:AK30)</f>
        <v>0</v>
      </c>
    </row>
    <row r="35" spans="1:41" ht="13.5" customHeight="1">
      <c r="A35" s="303"/>
      <c r="B35" s="303"/>
      <c r="C35" s="204" t="s">
        <v>169</v>
      </c>
      <c r="D35" s="205"/>
      <c r="E35" s="200"/>
      <c r="F35" s="200"/>
      <c r="G35" s="200"/>
      <c r="H35" s="282"/>
      <c r="I35" s="202">
        <f>SUM(F5:F32)</f>
        <v>2.6415584415584417</v>
      </c>
      <c r="J35" s="303"/>
      <c r="K35" s="204" t="s">
        <v>169</v>
      </c>
      <c r="L35" s="202"/>
      <c r="M35" s="203"/>
      <c r="N35" s="203"/>
      <c r="O35" s="203"/>
      <c r="P35" s="282"/>
      <c r="Q35" s="202">
        <f>SUM(N5:N32)</f>
        <v>2.5142857142857142</v>
      </c>
      <c r="R35" s="303"/>
      <c r="S35" s="204" t="s">
        <v>169</v>
      </c>
      <c r="T35" s="202"/>
      <c r="U35" s="203"/>
      <c r="V35" s="203"/>
      <c r="W35" s="203"/>
      <c r="X35" s="282"/>
      <c r="Y35" s="202">
        <f>SUM(V5:V32)</f>
        <v>3.0142857142857142</v>
      </c>
      <c r="Z35" s="303"/>
      <c r="AA35" s="204" t="s">
        <v>169</v>
      </c>
      <c r="AB35" s="202"/>
      <c r="AC35" s="203"/>
      <c r="AD35" s="203"/>
      <c r="AE35" s="203"/>
      <c r="AF35" s="282"/>
      <c r="AG35" s="202">
        <f>SUM(AD5:AD32)</f>
        <v>2.7012987012987013</v>
      </c>
      <c r="AH35" s="303"/>
      <c r="AI35" s="204" t="s">
        <v>169</v>
      </c>
      <c r="AJ35" s="202"/>
      <c r="AK35" s="203"/>
      <c r="AL35" s="203"/>
      <c r="AM35" s="203"/>
      <c r="AN35" s="282"/>
      <c r="AO35" s="202">
        <f>SUM(AL5:AL32)</f>
        <v>0</v>
      </c>
    </row>
    <row r="36" spans="1:41" ht="13.5" customHeight="1">
      <c r="A36" s="303"/>
      <c r="B36" s="303"/>
      <c r="C36" s="206" t="s">
        <v>170</v>
      </c>
      <c r="D36" s="207"/>
      <c r="E36" s="199"/>
      <c r="F36" s="199"/>
      <c r="G36" s="199"/>
      <c r="H36" s="209"/>
      <c r="I36" s="202">
        <f>SUM(G7:G32)</f>
        <v>1.8</v>
      </c>
      <c r="J36" s="303"/>
      <c r="K36" s="206" t="s">
        <v>170</v>
      </c>
      <c r="L36" s="208"/>
      <c r="M36" s="201"/>
      <c r="N36" s="201"/>
      <c r="O36" s="201"/>
      <c r="P36" s="209"/>
      <c r="Q36" s="202">
        <f>SUM(O7:O32)</f>
        <v>1.48</v>
      </c>
      <c r="R36" s="303"/>
      <c r="S36" s="206" t="s">
        <v>170</v>
      </c>
      <c r="T36" s="208"/>
      <c r="U36" s="201"/>
      <c r="V36" s="201"/>
      <c r="W36" s="201"/>
      <c r="X36" s="209"/>
      <c r="Y36" s="202">
        <f>SUM(W7:W32)</f>
        <v>1.1000000000000001</v>
      </c>
      <c r="Z36" s="303"/>
      <c r="AA36" s="206" t="s">
        <v>170</v>
      </c>
      <c r="AB36" s="208"/>
      <c r="AC36" s="201"/>
      <c r="AD36" s="201"/>
      <c r="AE36" s="201"/>
      <c r="AF36" s="209"/>
      <c r="AG36" s="202">
        <f>SUM(AE7:AE32)</f>
        <v>1.26</v>
      </c>
      <c r="AH36" s="303"/>
      <c r="AI36" s="206" t="s">
        <v>170</v>
      </c>
      <c r="AJ36" s="208"/>
      <c r="AK36" s="201"/>
      <c r="AL36" s="201"/>
      <c r="AM36" s="201"/>
      <c r="AN36" s="209"/>
      <c r="AO36" s="202">
        <f>SUM(AM7:AM32)</f>
        <v>0</v>
      </c>
    </row>
    <row r="37" spans="1:41" ht="13.5" customHeight="1">
      <c r="A37" s="303"/>
      <c r="B37" s="303"/>
      <c r="C37" s="206" t="s">
        <v>171</v>
      </c>
      <c r="D37" s="207"/>
      <c r="E37" s="205"/>
      <c r="F37" s="205"/>
      <c r="G37" s="205"/>
      <c r="H37" s="208"/>
      <c r="I37" s="202">
        <f>D32</f>
        <v>0</v>
      </c>
      <c r="J37" s="303"/>
      <c r="K37" s="206" t="s">
        <v>171</v>
      </c>
      <c r="L37" s="208"/>
      <c r="M37" s="202"/>
      <c r="N37" s="202"/>
      <c r="O37" s="202"/>
      <c r="P37" s="208"/>
      <c r="Q37" s="202">
        <f>L32</f>
        <v>0</v>
      </c>
      <c r="R37" s="303"/>
      <c r="S37" s="206" t="s">
        <v>171</v>
      </c>
      <c r="T37" s="208"/>
      <c r="U37" s="202"/>
      <c r="V37" s="202"/>
      <c r="W37" s="202"/>
      <c r="X37" s="208"/>
      <c r="Y37" s="202">
        <f>T32</f>
        <v>0</v>
      </c>
      <c r="Z37" s="303"/>
      <c r="AA37" s="206" t="s">
        <v>171</v>
      </c>
      <c r="AB37" s="208"/>
      <c r="AC37" s="202"/>
      <c r="AD37" s="202"/>
      <c r="AE37" s="202"/>
      <c r="AF37" s="208"/>
      <c r="AG37" s="202">
        <f>AB32</f>
        <v>0</v>
      </c>
      <c r="AH37" s="303"/>
      <c r="AI37" s="206" t="s">
        <v>171</v>
      </c>
      <c r="AJ37" s="208"/>
      <c r="AK37" s="202"/>
      <c r="AL37" s="202"/>
      <c r="AM37" s="202"/>
      <c r="AN37" s="208"/>
      <c r="AO37" s="202">
        <f>AJ32</f>
        <v>0</v>
      </c>
    </row>
    <row r="38" spans="1:41" ht="13.5" customHeight="1">
      <c r="A38" s="303"/>
      <c r="B38" s="303"/>
      <c r="C38" s="198" t="s">
        <v>172</v>
      </c>
      <c r="D38" s="207"/>
      <c r="E38" s="207"/>
      <c r="F38" s="207"/>
      <c r="G38" s="207"/>
      <c r="H38" s="208"/>
      <c r="I38" s="202">
        <v>0</v>
      </c>
      <c r="J38" s="303"/>
      <c r="K38" s="198" t="s">
        <v>172</v>
      </c>
      <c r="L38" s="208"/>
      <c r="M38" s="208"/>
      <c r="N38" s="208"/>
      <c r="O38" s="208"/>
      <c r="P38" s="208"/>
      <c r="Q38" s="202">
        <v>0</v>
      </c>
      <c r="R38" s="303"/>
      <c r="S38" s="198" t="s">
        <v>172</v>
      </c>
      <c r="T38" s="208"/>
      <c r="U38" s="208"/>
      <c r="V38" s="208"/>
      <c r="W38" s="208"/>
      <c r="X38" s="208"/>
      <c r="Y38" s="202">
        <v>0</v>
      </c>
      <c r="Z38" s="303"/>
      <c r="AA38" s="198" t="s">
        <v>172</v>
      </c>
      <c r="AB38" s="208"/>
      <c r="AC38" s="208"/>
      <c r="AD38" s="208"/>
      <c r="AE38" s="208"/>
      <c r="AF38" s="208"/>
      <c r="AG38" s="202">
        <v>0</v>
      </c>
      <c r="AH38" s="303"/>
      <c r="AI38" s="198" t="s">
        <v>172</v>
      </c>
      <c r="AJ38" s="208"/>
      <c r="AK38" s="208"/>
      <c r="AL38" s="208"/>
      <c r="AM38" s="208"/>
      <c r="AN38" s="208"/>
      <c r="AO38" s="202">
        <v>0</v>
      </c>
    </row>
    <row r="39" spans="1:41" ht="13.5" customHeight="1">
      <c r="A39" s="303"/>
      <c r="B39" s="303"/>
      <c r="C39" s="283" t="s">
        <v>173</v>
      </c>
      <c r="D39" s="284"/>
      <c r="E39" s="284"/>
      <c r="F39" s="284"/>
      <c r="G39" s="284"/>
      <c r="H39" s="285"/>
      <c r="I39" s="202">
        <v>2.5</v>
      </c>
      <c r="J39" s="303"/>
      <c r="K39" s="283" t="s">
        <v>173</v>
      </c>
      <c r="L39" s="285"/>
      <c r="M39" s="285"/>
      <c r="N39" s="285"/>
      <c r="O39" s="285"/>
      <c r="P39" s="285"/>
      <c r="Q39" s="286">
        <v>2.5</v>
      </c>
      <c r="R39" s="303"/>
      <c r="S39" s="283" t="s">
        <v>173</v>
      </c>
      <c r="T39" s="285"/>
      <c r="U39" s="285"/>
      <c r="V39" s="285"/>
      <c r="W39" s="285"/>
      <c r="X39" s="285"/>
      <c r="Y39" s="286">
        <v>2.5</v>
      </c>
      <c r="Z39" s="303"/>
      <c r="AA39" s="283" t="s">
        <v>173</v>
      </c>
      <c r="AB39" s="285"/>
      <c r="AC39" s="285"/>
      <c r="AD39" s="285"/>
      <c r="AE39" s="285"/>
      <c r="AF39" s="285"/>
      <c r="AG39" s="286">
        <v>2.5</v>
      </c>
      <c r="AH39" s="303"/>
      <c r="AI39" s="283" t="s">
        <v>173</v>
      </c>
      <c r="AJ39" s="285"/>
      <c r="AK39" s="285"/>
      <c r="AL39" s="285"/>
      <c r="AM39" s="285"/>
      <c r="AN39" s="285"/>
      <c r="AO39" s="286">
        <v>2.5</v>
      </c>
    </row>
    <row r="40" spans="1:41" ht="14.25" customHeight="1">
      <c r="A40" s="304"/>
      <c r="B40" s="304"/>
      <c r="C40" s="287" t="s">
        <v>174</v>
      </c>
      <c r="D40" s="284"/>
      <c r="E40" s="284"/>
      <c r="F40" s="284"/>
      <c r="G40" s="284"/>
      <c r="H40" s="288"/>
      <c r="I40" s="289">
        <f>(I34*70)+(I35*75)+(I36*25)+(I37*60)+(I38*150)+(I39*45)</f>
        <v>775.61688311688317</v>
      </c>
      <c r="J40" s="304"/>
      <c r="K40" s="287" t="s">
        <v>174</v>
      </c>
      <c r="L40" s="285"/>
      <c r="M40" s="285"/>
      <c r="N40" s="285"/>
      <c r="O40" s="285"/>
      <c r="P40" s="289"/>
      <c r="Q40" s="289">
        <f>(Q34*70)+(Q35*75)+(Q36*25)+(Q37*60)+(Q38*150)+(Q39*45)</f>
        <v>758.07142857142856</v>
      </c>
      <c r="R40" s="304"/>
      <c r="S40" s="287" t="s">
        <v>174</v>
      </c>
      <c r="T40" s="285"/>
      <c r="U40" s="285"/>
      <c r="V40" s="285"/>
      <c r="W40" s="285"/>
      <c r="X40" s="289"/>
      <c r="Y40" s="289">
        <f>(Y34*70)+(Y35*75)+(Y36*25)+(Y37*60)+(Y38*150)+(Y39*45)</f>
        <v>786.07142857142856</v>
      </c>
      <c r="Z40" s="304"/>
      <c r="AA40" s="287" t="s">
        <v>174</v>
      </c>
      <c r="AB40" s="285"/>
      <c r="AC40" s="285"/>
      <c r="AD40" s="285"/>
      <c r="AE40" s="285"/>
      <c r="AF40" s="289"/>
      <c r="AG40" s="289">
        <f>(AG34*70)+(AG35*75)+(AG36*25)+(AG37*60)+(AG38*150)+(AG39*45)</f>
        <v>783.06799083269675</v>
      </c>
      <c r="AH40" s="304"/>
      <c r="AI40" s="287" t="s">
        <v>174</v>
      </c>
      <c r="AJ40" s="285"/>
      <c r="AK40" s="285"/>
      <c r="AL40" s="285"/>
      <c r="AM40" s="285"/>
      <c r="AN40" s="289"/>
      <c r="AO40" s="289">
        <f>(AO34*70)+(AO35*75)+(AO36*25)+(AO37*60)+(AO38*150)+(AO39*45)</f>
        <v>112.5</v>
      </c>
    </row>
    <row r="41" spans="1:41" ht="19.5" customHeight="1">
      <c r="B41" s="2"/>
      <c r="C41" s="210" t="s">
        <v>175</v>
      </c>
      <c r="D41" s="211"/>
      <c r="E41" s="211"/>
      <c r="F41" s="212"/>
      <c r="G41" s="212"/>
      <c r="H41" s="213"/>
      <c r="I41" s="211"/>
      <c r="J41" s="211"/>
      <c r="K41" s="210" t="s">
        <v>176</v>
      </c>
      <c r="L41" s="211"/>
      <c r="M41" s="211"/>
      <c r="N41" s="211"/>
      <c r="O41" s="211"/>
      <c r="P41" s="213"/>
      <c r="Q41" s="211"/>
      <c r="R41" s="211"/>
      <c r="S41" s="211" t="s">
        <v>177</v>
      </c>
      <c r="T41" s="211"/>
      <c r="U41" s="211"/>
      <c r="V41" s="211"/>
      <c r="W41" s="211"/>
      <c r="X41" s="213"/>
      <c r="Z41" s="2"/>
      <c r="AA41" s="214"/>
      <c r="AF41" s="56"/>
      <c r="AH41" s="2"/>
      <c r="AI41" s="214"/>
      <c r="AN41" s="56"/>
    </row>
    <row r="42" spans="1:41" ht="18.75" customHeight="1">
      <c r="B42" s="2"/>
      <c r="C42" s="318" t="s">
        <v>178</v>
      </c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56"/>
      <c r="R42" s="2"/>
      <c r="S42" s="2"/>
      <c r="X42" s="56"/>
      <c r="Z42" s="2"/>
      <c r="AA42" s="214"/>
      <c r="AF42" s="56"/>
      <c r="AH42" s="2"/>
      <c r="AI42" s="214"/>
      <c r="AN42" s="56"/>
    </row>
    <row r="43" spans="1:41" ht="13.5" customHeight="1">
      <c r="B43" s="2"/>
      <c r="C43" s="214"/>
      <c r="F43" s="53"/>
      <c r="G43" s="53"/>
      <c r="H43" s="56"/>
      <c r="J43" s="2"/>
      <c r="K43" s="214"/>
      <c r="L43" s="2"/>
      <c r="P43" s="56"/>
      <c r="R43" s="2"/>
      <c r="S43" s="2"/>
      <c r="X43" s="56"/>
      <c r="Z43" s="2"/>
      <c r="AA43" s="214"/>
      <c r="AF43" s="56"/>
    </row>
    <row r="44" spans="1:41" ht="13.5" customHeight="1">
      <c r="B44" s="2"/>
      <c r="C44" s="214"/>
      <c r="F44" s="53"/>
      <c r="G44" s="53"/>
      <c r="H44" s="56"/>
      <c r="J44" s="2"/>
      <c r="K44" s="214"/>
      <c r="L44" s="2"/>
      <c r="P44" s="56"/>
      <c r="R44" s="2"/>
      <c r="S44" s="2"/>
      <c r="X44" s="56"/>
      <c r="Z44" s="2"/>
      <c r="AA44" s="214"/>
      <c r="AF44" s="56"/>
      <c r="AH44" s="2"/>
      <c r="AI44" s="214"/>
      <c r="AN44" s="56"/>
    </row>
    <row r="45" spans="1:41" ht="13.5" customHeight="1">
      <c r="B45" s="2"/>
      <c r="C45" s="214"/>
      <c r="F45" s="53"/>
      <c r="G45" s="53"/>
      <c r="H45" s="56"/>
      <c r="J45" s="2"/>
      <c r="K45" s="214"/>
      <c r="L45" s="2"/>
      <c r="P45" s="56"/>
      <c r="R45" s="2"/>
      <c r="S45" s="2"/>
      <c r="X45" s="56"/>
      <c r="Z45" s="2"/>
      <c r="AA45" s="214"/>
      <c r="AF45" s="56"/>
    </row>
    <row r="46" spans="1:41" ht="13.5" customHeight="1">
      <c r="B46" s="2"/>
      <c r="C46" s="214"/>
      <c r="F46" s="53"/>
      <c r="G46" s="53"/>
      <c r="H46" s="56"/>
      <c r="J46" s="2"/>
      <c r="K46" s="214"/>
      <c r="L46" s="2"/>
      <c r="P46" s="56"/>
      <c r="R46" s="2"/>
      <c r="S46" s="2"/>
      <c r="X46" s="56"/>
      <c r="Z46" s="2"/>
      <c r="AA46" s="214"/>
      <c r="AF46" s="56"/>
    </row>
    <row r="47" spans="1:41" ht="13.5" customHeight="1">
      <c r="B47" s="2"/>
      <c r="C47" s="214"/>
      <c r="F47" s="53"/>
      <c r="G47" s="53"/>
      <c r="H47" s="56"/>
      <c r="J47" s="2"/>
      <c r="K47" s="214"/>
      <c r="L47" s="2"/>
      <c r="P47" s="56"/>
      <c r="R47" s="2"/>
      <c r="S47" s="2"/>
      <c r="X47" s="56"/>
      <c r="Z47" s="2"/>
      <c r="AA47" s="214"/>
      <c r="AF47" s="56"/>
    </row>
    <row r="48" spans="1:41" ht="13.5" customHeight="1">
      <c r="B48" s="2"/>
      <c r="C48" s="214"/>
      <c r="F48" s="53"/>
      <c r="G48" s="53"/>
      <c r="H48" s="56"/>
      <c r="J48" s="2"/>
      <c r="K48" s="214"/>
      <c r="L48" s="2"/>
      <c r="P48" s="56"/>
      <c r="R48" s="2"/>
      <c r="S48" s="2"/>
      <c r="X48" s="56"/>
      <c r="Z48" s="2"/>
      <c r="AA48" s="214"/>
      <c r="AF48" s="56"/>
      <c r="AH48" s="2"/>
      <c r="AI48" s="214"/>
      <c r="AN48" s="56"/>
    </row>
    <row r="49" spans="2:40" ht="13.5" customHeight="1">
      <c r="B49" s="2"/>
      <c r="C49" s="214"/>
      <c r="F49" s="53"/>
      <c r="G49" s="53"/>
      <c r="H49" s="56"/>
      <c r="J49" s="2"/>
      <c r="K49" s="214"/>
      <c r="L49" s="2"/>
      <c r="P49" s="56"/>
      <c r="R49" s="2"/>
      <c r="S49" s="2"/>
      <c r="X49" s="56"/>
      <c r="Z49" s="2"/>
      <c r="AA49" s="214"/>
      <c r="AF49" s="56"/>
      <c r="AH49" s="2"/>
      <c r="AI49" s="214"/>
      <c r="AN49" s="56"/>
    </row>
    <row r="50" spans="2:40" ht="13.5" customHeight="1">
      <c r="B50" s="2"/>
      <c r="C50" s="214"/>
      <c r="F50" s="53"/>
      <c r="G50" s="53"/>
      <c r="H50" s="56"/>
      <c r="J50" s="2"/>
      <c r="K50" s="214"/>
      <c r="L50" s="2"/>
      <c r="P50" s="56"/>
      <c r="R50" s="2"/>
      <c r="S50" s="2"/>
      <c r="X50" s="56"/>
      <c r="Z50" s="2"/>
      <c r="AA50" s="214"/>
      <c r="AF50" s="56"/>
      <c r="AH50" s="2"/>
      <c r="AI50" s="214"/>
      <c r="AN50" s="56"/>
    </row>
    <row r="51" spans="2:40" ht="13.5" customHeight="1">
      <c r="B51" s="2"/>
      <c r="C51" s="214"/>
      <c r="F51" s="53"/>
      <c r="G51" s="53"/>
      <c r="H51" s="56"/>
      <c r="J51" s="2"/>
      <c r="K51" s="214"/>
      <c r="L51" s="2"/>
      <c r="P51" s="56"/>
      <c r="R51" s="2"/>
      <c r="S51" s="2"/>
      <c r="X51" s="56"/>
      <c r="Z51" s="2"/>
      <c r="AA51" s="214"/>
      <c r="AF51" s="56"/>
      <c r="AH51" s="2"/>
      <c r="AI51" s="214"/>
      <c r="AN51" s="56"/>
    </row>
    <row r="52" spans="2:40" ht="13.5" customHeight="1">
      <c r="B52" s="2"/>
      <c r="C52" s="214"/>
      <c r="F52" s="53"/>
      <c r="G52" s="53"/>
      <c r="H52" s="56"/>
      <c r="J52" s="2"/>
      <c r="K52" s="214"/>
      <c r="L52" s="2"/>
      <c r="P52" s="56"/>
      <c r="R52" s="2"/>
      <c r="S52" s="2"/>
      <c r="X52" s="56"/>
      <c r="Z52" s="2"/>
      <c r="AA52" s="214"/>
      <c r="AF52" s="56"/>
      <c r="AH52" s="2"/>
      <c r="AI52" s="214"/>
      <c r="AN52" s="56"/>
    </row>
    <row r="53" spans="2:40" ht="13.5" customHeight="1">
      <c r="B53" s="2"/>
      <c r="C53" s="214"/>
      <c r="F53" s="53"/>
      <c r="G53" s="53"/>
      <c r="H53" s="56"/>
      <c r="J53" s="2"/>
      <c r="K53" s="214"/>
      <c r="L53" s="2"/>
      <c r="P53" s="56"/>
      <c r="R53" s="2"/>
      <c r="S53" s="2"/>
      <c r="X53" s="56"/>
      <c r="Z53" s="2"/>
      <c r="AA53" s="214"/>
      <c r="AF53" s="56"/>
      <c r="AH53" s="2"/>
      <c r="AI53" s="214"/>
      <c r="AN53" s="56"/>
    </row>
    <row r="54" spans="2:40" ht="13.5" customHeight="1">
      <c r="B54" s="2"/>
      <c r="C54" s="214"/>
      <c r="F54" s="53"/>
      <c r="G54" s="53"/>
      <c r="H54" s="56"/>
      <c r="J54" s="2"/>
      <c r="K54" s="214"/>
      <c r="L54" s="2"/>
      <c r="P54" s="56"/>
      <c r="R54" s="2"/>
      <c r="S54" s="2"/>
      <c r="X54" s="56"/>
      <c r="Z54" s="2"/>
      <c r="AA54" s="214"/>
      <c r="AF54" s="56"/>
      <c r="AH54" s="2"/>
      <c r="AI54" s="214"/>
      <c r="AN54" s="56"/>
    </row>
    <row r="55" spans="2:40" ht="13.5" customHeight="1">
      <c r="B55" s="2"/>
      <c r="C55" s="214"/>
      <c r="F55" s="53"/>
      <c r="G55" s="53"/>
      <c r="H55" s="56"/>
      <c r="J55" s="2"/>
      <c r="K55" s="214"/>
      <c r="L55" s="2"/>
      <c r="P55" s="56"/>
      <c r="R55" s="2"/>
      <c r="S55" s="2"/>
      <c r="X55" s="56"/>
      <c r="Z55" s="2"/>
      <c r="AA55" s="214"/>
      <c r="AF55" s="56"/>
      <c r="AH55" s="2"/>
      <c r="AI55" s="214"/>
      <c r="AN55" s="56"/>
    </row>
    <row r="56" spans="2:40" ht="13.5" customHeight="1">
      <c r="B56" s="2"/>
      <c r="C56" s="214"/>
      <c r="F56" s="53"/>
      <c r="G56" s="53"/>
      <c r="H56" s="56"/>
      <c r="J56" s="2"/>
      <c r="K56" s="214"/>
      <c r="L56" s="2"/>
      <c r="P56" s="56"/>
      <c r="R56" s="2"/>
      <c r="S56" s="2"/>
      <c r="X56" s="56"/>
      <c r="Z56" s="2"/>
      <c r="AA56" s="214"/>
      <c r="AF56" s="56"/>
      <c r="AH56" s="2"/>
      <c r="AI56" s="214"/>
      <c r="AN56" s="56"/>
    </row>
    <row r="57" spans="2:40" ht="13.5" customHeight="1">
      <c r="B57" s="2"/>
      <c r="C57" s="214"/>
      <c r="F57" s="53"/>
      <c r="G57" s="53"/>
      <c r="H57" s="56"/>
      <c r="J57" s="2"/>
      <c r="K57" s="214"/>
      <c r="L57" s="2"/>
      <c r="P57" s="56"/>
      <c r="R57" s="2"/>
      <c r="S57" s="2"/>
      <c r="X57" s="56"/>
      <c r="Z57" s="2"/>
      <c r="AA57" s="214"/>
      <c r="AF57" s="56"/>
      <c r="AH57" s="2"/>
      <c r="AI57" s="214"/>
      <c r="AN57" s="56"/>
    </row>
    <row r="58" spans="2:40" ht="13.5" customHeight="1">
      <c r="B58" s="2"/>
      <c r="C58" s="214"/>
      <c r="F58" s="53"/>
      <c r="G58" s="53"/>
      <c r="H58" s="56"/>
      <c r="J58" s="2"/>
      <c r="K58" s="214"/>
      <c r="L58" s="2"/>
      <c r="P58" s="56"/>
      <c r="R58" s="2"/>
      <c r="S58" s="2"/>
      <c r="X58" s="56"/>
      <c r="Z58" s="2"/>
      <c r="AA58" s="214"/>
      <c r="AF58" s="56"/>
      <c r="AH58" s="2"/>
      <c r="AI58" s="214"/>
      <c r="AN58" s="56"/>
    </row>
    <row r="59" spans="2:40" ht="13.5" customHeight="1">
      <c r="B59" s="2"/>
      <c r="C59" s="214"/>
      <c r="F59" s="53"/>
      <c r="G59" s="53"/>
      <c r="H59" s="56"/>
      <c r="J59" s="2"/>
      <c r="K59" s="214"/>
      <c r="L59" s="2"/>
      <c r="P59" s="56"/>
      <c r="R59" s="2"/>
      <c r="S59" s="2"/>
      <c r="X59" s="56"/>
      <c r="Z59" s="2"/>
      <c r="AA59" s="214"/>
      <c r="AF59" s="56"/>
      <c r="AH59" s="2"/>
      <c r="AI59" s="214"/>
      <c r="AN59" s="56"/>
    </row>
    <row r="60" spans="2:40" ht="13.5" customHeight="1">
      <c r="B60" s="2"/>
      <c r="C60" s="214"/>
      <c r="F60" s="53"/>
      <c r="G60" s="53"/>
      <c r="H60" s="56"/>
      <c r="J60" s="2"/>
      <c r="K60" s="214"/>
      <c r="L60" s="2"/>
      <c r="P60" s="56"/>
      <c r="R60" s="2"/>
      <c r="S60" s="2"/>
      <c r="X60" s="56"/>
      <c r="Z60" s="2"/>
      <c r="AA60" s="214"/>
      <c r="AF60" s="56"/>
      <c r="AH60" s="2"/>
      <c r="AI60" s="214"/>
      <c r="AN60" s="56"/>
    </row>
    <row r="61" spans="2:40" ht="13.5" customHeight="1">
      <c r="B61" s="2"/>
      <c r="C61" s="214"/>
      <c r="F61" s="53"/>
      <c r="G61" s="53"/>
      <c r="H61" s="56"/>
      <c r="J61" s="2"/>
      <c r="K61" s="214"/>
      <c r="L61" s="2"/>
      <c r="P61" s="56"/>
      <c r="R61" s="2"/>
      <c r="S61" s="2"/>
      <c r="X61" s="56"/>
      <c r="Z61" s="2"/>
      <c r="AA61" s="214"/>
      <c r="AF61" s="56"/>
      <c r="AH61" s="2"/>
      <c r="AI61" s="214"/>
      <c r="AN61" s="56"/>
    </row>
    <row r="62" spans="2:40" ht="13.5" customHeight="1">
      <c r="B62" s="2"/>
      <c r="C62" s="214"/>
      <c r="F62" s="53"/>
      <c r="G62" s="53"/>
      <c r="H62" s="56"/>
      <c r="J62" s="2"/>
      <c r="K62" s="214"/>
      <c r="L62" s="2"/>
      <c r="P62" s="56"/>
      <c r="R62" s="2"/>
      <c r="S62" s="2"/>
      <c r="X62" s="56"/>
      <c r="Z62" s="2"/>
      <c r="AA62" s="214"/>
      <c r="AF62" s="56"/>
      <c r="AH62" s="2"/>
      <c r="AI62" s="214"/>
      <c r="AN62" s="56"/>
    </row>
    <row r="63" spans="2:40" ht="13.5" customHeight="1">
      <c r="B63" s="2"/>
      <c r="C63" s="214"/>
      <c r="F63" s="53"/>
      <c r="G63" s="53"/>
      <c r="H63" s="56"/>
      <c r="J63" s="2"/>
      <c r="K63" s="214"/>
      <c r="L63" s="2"/>
      <c r="P63" s="56"/>
      <c r="R63" s="2"/>
      <c r="S63" s="2"/>
      <c r="X63" s="56"/>
      <c r="Z63" s="2"/>
      <c r="AA63" s="214"/>
      <c r="AF63" s="56"/>
      <c r="AH63" s="2"/>
      <c r="AI63" s="214"/>
      <c r="AN63" s="56"/>
    </row>
    <row r="64" spans="2:40" ht="13.5" customHeight="1">
      <c r="B64" s="2"/>
      <c r="C64" s="214"/>
      <c r="F64" s="53"/>
      <c r="G64" s="53"/>
      <c r="H64" s="56"/>
      <c r="J64" s="2"/>
      <c r="K64" s="214"/>
      <c r="L64" s="2"/>
      <c r="P64" s="56"/>
      <c r="R64" s="2"/>
      <c r="S64" s="2"/>
      <c r="X64" s="56"/>
      <c r="Z64" s="2"/>
      <c r="AA64" s="214"/>
      <c r="AF64" s="56"/>
      <c r="AH64" s="2"/>
      <c r="AI64" s="214"/>
      <c r="AN64" s="56"/>
    </row>
    <row r="65" spans="2:40" ht="13.5" customHeight="1">
      <c r="B65" s="2"/>
      <c r="C65" s="214"/>
      <c r="F65" s="53"/>
      <c r="G65" s="53"/>
      <c r="H65" s="56"/>
      <c r="J65" s="2"/>
      <c r="K65" s="214"/>
      <c r="L65" s="2"/>
      <c r="P65" s="56"/>
      <c r="R65" s="2"/>
      <c r="S65" s="2"/>
      <c r="X65" s="56"/>
      <c r="Z65" s="2"/>
      <c r="AA65" s="214"/>
      <c r="AF65" s="56"/>
      <c r="AH65" s="2"/>
      <c r="AI65" s="214"/>
      <c r="AN65" s="56"/>
    </row>
    <row r="66" spans="2:40" ht="13.5" customHeight="1">
      <c r="B66" s="2"/>
      <c r="C66" s="214"/>
      <c r="F66" s="53"/>
      <c r="G66" s="53"/>
      <c r="H66" s="56"/>
      <c r="J66" s="2"/>
      <c r="K66" s="214"/>
      <c r="L66" s="2"/>
      <c r="P66" s="56"/>
      <c r="R66" s="2"/>
      <c r="S66" s="2"/>
      <c r="X66" s="56"/>
      <c r="Z66" s="2"/>
      <c r="AA66" s="214"/>
      <c r="AF66" s="56"/>
      <c r="AH66" s="2"/>
      <c r="AI66" s="214"/>
      <c r="AN66" s="56"/>
    </row>
    <row r="67" spans="2:40" ht="13.5" customHeight="1">
      <c r="B67" s="2"/>
      <c r="C67" s="214"/>
      <c r="F67" s="53"/>
      <c r="G67" s="53"/>
      <c r="H67" s="56"/>
      <c r="J67" s="2"/>
      <c r="K67" s="214"/>
      <c r="L67" s="2"/>
      <c r="P67" s="56"/>
      <c r="R67" s="2"/>
      <c r="S67" s="2"/>
      <c r="X67" s="56"/>
      <c r="Z67" s="2"/>
      <c r="AA67" s="214"/>
      <c r="AF67" s="56"/>
      <c r="AH67" s="2"/>
      <c r="AI67" s="214"/>
      <c r="AN67" s="56"/>
    </row>
    <row r="68" spans="2:40" ht="13.5" customHeight="1">
      <c r="B68" s="2"/>
      <c r="C68" s="214"/>
      <c r="F68" s="53"/>
      <c r="G68" s="53"/>
      <c r="H68" s="56"/>
      <c r="J68" s="2"/>
      <c r="K68" s="214"/>
      <c r="L68" s="2"/>
      <c r="P68" s="56"/>
      <c r="R68" s="2"/>
      <c r="S68" s="2"/>
      <c r="X68" s="56"/>
      <c r="Z68" s="2"/>
      <c r="AA68" s="214"/>
      <c r="AF68" s="56"/>
      <c r="AH68" s="2"/>
      <c r="AI68" s="214"/>
      <c r="AN68" s="56"/>
    </row>
    <row r="69" spans="2:40" ht="13.5" customHeight="1">
      <c r="B69" s="2"/>
      <c r="C69" s="214"/>
      <c r="F69" s="53"/>
      <c r="G69" s="53"/>
      <c r="H69" s="56"/>
      <c r="J69" s="2"/>
      <c r="K69" s="214"/>
      <c r="L69" s="2"/>
      <c r="P69" s="56"/>
      <c r="R69" s="2"/>
      <c r="S69" s="2"/>
      <c r="X69" s="56"/>
      <c r="Z69" s="2"/>
      <c r="AA69" s="214"/>
      <c r="AF69" s="56"/>
      <c r="AH69" s="2"/>
      <c r="AI69" s="214"/>
      <c r="AN69" s="56"/>
    </row>
    <row r="70" spans="2:40" ht="13.5" customHeight="1">
      <c r="B70" s="2"/>
      <c r="C70" s="214"/>
      <c r="F70" s="53"/>
      <c r="G70" s="53"/>
      <c r="H70" s="56"/>
      <c r="J70" s="2"/>
      <c r="K70" s="214"/>
      <c r="L70" s="2"/>
      <c r="P70" s="56"/>
      <c r="R70" s="2"/>
      <c r="S70" s="2"/>
      <c r="X70" s="56"/>
      <c r="Z70" s="2"/>
      <c r="AA70" s="214"/>
      <c r="AF70" s="56"/>
      <c r="AH70" s="2"/>
      <c r="AI70" s="214"/>
      <c r="AN70" s="56"/>
    </row>
    <row r="71" spans="2:40" ht="13.5" customHeight="1">
      <c r="B71" s="2"/>
      <c r="C71" s="214"/>
      <c r="F71" s="53"/>
      <c r="G71" s="53"/>
      <c r="H71" s="56"/>
      <c r="J71" s="2"/>
      <c r="K71" s="214"/>
      <c r="L71" s="2"/>
      <c r="P71" s="56"/>
      <c r="R71" s="2"/>
      <c r="S71" s="2"/>
      <c r="X71" s="56"/>
      <c r="Z71" s="2"/>
      <c r="AA71" s="214"/>
      <c r="AF71" s="56"/>
      <c r="AH71" s="2"/>
      <c r="AI71" s="214"/>
      <c r="AN71" s="56"/>
    </row>
    <row r="72" spans="2:40" ht="13.5" customHeight="1">
      <c r="B72" s="2"/>
      <c r="C72" s="214"/>
      <c r="F72" s="53"/>
      <c r="G72" s="53"/>
      <c r="H72" s="56"/>
      <c r="J72" s="2"/>
      <c r="K72" s="214"/>
      <c r="L72" s="2"/>
      <c r="P72" s="56"/>
      <c r="R72" s="2"/>
      <c r="S72" s="2"/>
      <c r="X72" s="56"/>
      <c r="Z72" s="2"/>
      <c r="AA72" s="214"/>
      <c r="AF72" s="56"/>
      <c r="AH72" s="2"/>
      <c r="AI72" s="214"/>
      <c r="AN72" s="56"/>
    </row>
    <row r="73" spans="2:40" ht="13.5" customHeight="1">
      <c r="B73" s="2"/>
      <c r="C73" s="214"/>
      <c r="F73" s="53"/>
      <c r="G73" s="53"/>
      <c r="H73" s="56"/>
      <c r="J73" s="2"/>
      <c r="K73" s="214"/>
      <c r="L73" s="2"/>
      <c r="P73" s="56"/>
      <c r="R73" s="2"/>
      <c r="S73" s="2"/>
      <c r="X73" s="56"/>
      <c r="Z73" s="2"/>
      <c r="AA73" s="214"/>
      <c r="AF73" s="56"/>
      <c r="AH73" s="2"/>
      <c r="AI73" s="214"/>
      <c r="AN73" s="56"/>
    </row>
    <row r="74" spans="2:40" ht="13.5" customHeight="1">
      <c r="B74" s="2"/>
      <c r="C74" s="214"/>
      <c r="F74" s="53"/>
      <c r="G74" s="53"/>
      <c r="H74" s="56"/>
      <c r="J74" s="2"/>
      <c r="K74" s="214"/>
      <c r="L74" s="2"/>
      <c r="P74" s="56"/>
      <c r="R74" s="2"/>
      <c r="S74" s="2"/>
      <c r="X74" s="56"/>
      <c r="Z74" s="2"/>
      <c r="AA74" s="214"/>
      <c r="AF74" s="56"/>
      <c r="AH74" s="2"/>
      <c r="AI74" s="214"/>
      <c r="AN74" s="56"/>
    </row>
    <row r="75" spans="2:40" ht="13.5" customHeight="1">
      <c r="B75" s="2"/>
      <c r="C75" s="214"/>
      <c r="F75" s="53"/>
      <c r="G75" s="53"/>
      <c r="H75" s="56"/>
      <c r="J75" s="2"/>
      <c r="K75" s="214"/>
      <c r="L75" s="2"/>
      <c r="P75" s="56"/>
      <c r="R75" s="2"/>
      <c r="S75" s="2"/>
      <c r="X75" s="56"/>
      <c r="Z75" s="2"/>
      <c r="AA75" s="214"/>
      <c r="AF75" s="56"/>
      <c r="AH75" s="2"/>
      <c r="AI75" s="214"/>
      <c r="AN75" s="56"/>
    </row>
    <row r="76" spans="2:40" ht="13.5" customHeight="1">
      <c r="B76" s="2"/>
      <c r="C76" s="214"/>
      <c r="F76" s="53"/>
      <c r="G76" s="53"/>
      <c r="H76" s="56"/>
      <c r="J76" s="2"/>
      <c r="K76" s="214"/>
      <c r="L76" s="2"/>
      <c r="P76" s="56"/>
      <c r="R76" s="2"/>
      <c r="S76" s="2"/>
      <c r="X76" s="56"/>
      <c r="Z76" s="2"/>
      <c r="AA76" s="214"/>
      <c r="AF76" s="56"/>
      <c r="AH76" s="2"/>
      <c r="AI76" s="214"/>
      <c r="AN76" s="56"/>
    </row>
    <row r="77" spans="2:40" ht="13.5" customHeight="1">
      <c r="B77" s="2"/>
      <c r="C77" s="214"/>
      <c r="F77" s="53"/>
      <c r="G77" s="53"/>
      <c r="H77" s="56"/>
      <c r="J77" s="2"/>
      <c r="K77" s="214"/>
      <c r="L77" s="2"/>
      <c r="P77" s="56"/>
      <c r="R77" s="2"/>
      <c r="S77" s="2"/>
      <c r="X77" s="56"/>
      <c r="Z77" s="2"/>
      <c r="AA77" s="214"/>
      <c r="AF77" s="56"/>
      <c r="AH77" s="2"/>
      <c r="AI77" s="214"/>
      <c r="AN77" s="56"/>
    </row>
    <row r="78" spans="2:40" ht="13.5" customHeight="1">
      <c r="B78" s="2"/>
      <c r="C78" s="214"/>
      <c r="F78" s="53"/>
      <c r="G78" s="53"/>
      <c r="H78" s="56"/>
      <c r="J78" s="2"/>
      <c r="K78" s="214"/>
      <c r="L78" s="2"/>
      <c r="P78" s="56"/>
      <c r="R78" s="2"/>
      <c r="S78" s="2"/>
      <c r="X78" s="56"/>
      <c r="Z78" s="2"/>
      <c r="AA78" s="214"/>
      <c r="AF78" s="56"/>
      <c r="AH78" s="2"/>
      <c r="AI78" s="214"/>
      <c r="AN78" s="56"/>
    </row>
    <row r="79" spans="2:40" ht="13.5" customHeight="1">
      <c r="B79" s="2"/>
      <c r="C79" s="214"/>
      <c r="F79" s="53"/>
      <c r="G79" s="53"/>
      <c r="H79" s="56"/>
      <c r="J79" s="2"/>
      <c r="K79" s="214"/>
      <c r="L79" s="2"/>
      <c r="P79" s="56"/>
      <c r="R79" s="2"/>
      <c r="S79" s="2"/>
      <c r="X79" s="56"/>
      <c r="Z79" s="2"/>
      <c r="AA79" s="214"/>
      <c r="AF79" s="56"/>
      <c r="AH79" s="2"/>
      <c r="AI79" s="214"/>
      <c r="AN79" s="56"/>
    </row>
    <row r="80" spans="2:40" ht="13.5" customHeight="1">
      <c r="B80" s="2"/>
      <c r="C80" s="214"/>
      <c r="F80" s="53"/>
      <c r="G80" s="53"/>
      <c r="H80" s="56"/>
      <c r="J80" s="2"/>
      <c r="K80" s="214"/>
      <c r="L80" s="2"/>
      <c r="P80" s="56"/>
      <c r="R80" s="2"/>
      <c r="S80" s="2"/>
      <c r="X80" s="56"/>
      <c r="Z80" s="2"/>
      <c r="AA80" s="214"/>
      <c r="AF80" s="56"/>
      <c r="AH80" s="2"/>
      <c r="AI80" s="214"/>
      <c r="AN80" s="56"/>
    </row>
    <row r="81" spans="2:40" ht="13.5" customHeight="1">
      <c r="B81" s="2"/>
      <c r="C81" s="214"/>
      <c r="F81" s="53"/>
      <c r="G81" s="53"/>
      <c r="H81" s="56"/>
      <c r="J81" s="2"/>
      <c r="K81" s="214"/>
      <c r="L81" s="2"/>
      <c r="P81" s="56"/>
      <c r="R81" s="2"/>
      <c r="S81" s="2"/>
      <c r="X81" s="56"/>
      <c r="Z81" s="2"/>
      <c r="AA81" s="214"/>
      <c r="AF81" s="56"/>
      <c r="AH81" s="2"/>
      <c r="AI81" s="214"/>
      <c r="AN81" s="56"/>
    </row>
    <row r="82" spans="2:40" ht="13.5" customHeight="1">
      <c r="B82" s="2"/>
      <c r="C82" s="214"/>
      <c r="F82" s="53"/>
      <c r="G82" s="53"/>
      <c r="H82" s="56"/>
      <c r="J82" s="2"/>
      <c r="K82" s="214"/>
      <c r="L82" s="2"/>
      <c r="P82" s="56"/>
      <c r="R82" s="2"/>
      <c r="S82" s="2"/>
      <c r="X82" s="56"/>
      <c r="Z82" s="2"/>
      <c r="AA82" s="214"/>
      <c r="AF82" s="56"/>
      <c r="AH82" s="2"/>
      <c r="AI82" s="214"/>
      <c r="AN82" s="56"/>
    </row>
    <row r="83" spans="2:40" ht="13.5" customHeight="1">
      <c r="B83" s="2"/>
      <c r="C83" s="214"/>
      <c r="F83" s="53"/>
      <c r="G83" s="53"/>
      <c r="H83" s="56"/>
      <c r="J83" s="2"/>
      <c r="K83" s="214"/>
      <c r="L83" s="2"/>
      <c r="P83" s="56"/>
      <c r="R83" s="2"/>
      <c r="S83" s="2"/>
      <c r="X83" s="56"/>
      <c r="Z83" s="2"/>
      <c r="AA83" s="214"/>
      <c r="AF83" s="56"/>
      <c r="AH83" s="2"/>
      <c r="AI83" s="214"/>
      <c r="AN83" s="56"/>
    </row>
    <row r="84" spans="2:40" ht="13.5" customHeight="1">
      <c r="B84" s="2"/>
      <c r="C84" s="214"/>
      <c r="F84" s="53"/>
      <c r="G84" s="53"/>
      <c r="H84" s="56"/>
      <c r="J84" s="2"/>
      <c r="K84" s="214"/>
      <c r="L84" s="2"/>
      <c r="P84" s="56"/>
      <c r="R84" s="2"/>
      <c r="S84" s="2"/>
      <c r="X84" s="56"/>
      <c r="Z84" s="2"/>
      <c r="AA84" s="214"/>
      <c r="AF84" s="56"/>
      <c r="AH84" s="2"/>
      <c r="AI84" s="214"/>
      <c r="AN84" s="56"/>
    </row>
    <row r="85" spans="2:40" ht="13.5" customHeight="1">
      <c r="B85" s="2"/>
      <c r="C85" s="214"/>
      <c r="F85" s="53"/>
      <c r="G85" s="53"/>
      <c r="H85" s="56"/>
      <c r="J85" s="2"/>
      <c r="K85" s="214"/>
      <c r="L85" s="2"/>
      <c r="P85" s="56"/>
      <c r="R85" s="2"/>
      <c r="S85" s="2"/>
      <c r="X85" s="56"/>
      <c r="Z85" s="2"/>
      <c r="AA85" s="214"/>
      <c r="AF85" s="56"/>
      <c r="AH85" s="2"/>
      <c r="AI85" s="214"/>
      <c r="AN85" s="56"/>
    </row>
    <row r="86" spans="2:40" ht="13.5" customHeight="1">
      <c r="B86" s="2"/>
      <c r="C86" s="214"/>
      <c r="F86" s="53"/>
      <c r="G86" s="53"/>
      <c r="H86" s="56"/>
      <c r="J86" s="2"/>
      <c r="K86" s="214"/>
      <c r="L86" s="2"/>
      <c r="P86" s="56"/>
      <c r="R86" s="2"/>
      <c r="S86" s="2"/>
      <c r="X86" s="56"/>
      <c r="Z86" s="2"/>
      <c r="AA86" s="214"/>
      <c r="AF86" s="56"/>
      <c r="AH86" s="2"/>
      <c r="AI86" s="214"/>
      <c r="AN86" s="56"/>
    </row>
    <row r="87" spans="2:40" ht="13.5" customHeight="1">
      <c r="B87" s="2"/>
      <c r="C87" s="214"/>
      <c r="F87" s="53"/>
      <c r="G87" s="53"/>
      <c r="H87" s="56"/>
      <c r="J87" s="2"/>
      <c r="K87" s="214"/>
      <c r="L87" s="2"/>
      <c r="P87" s="56"/>
      <c r="R87" s="2"/>
      <c r="S87" s="2"/>
      <c r="X87" s="56"/>
      <c r="Z87" s="2"/>
      <c r="AA87" s="214"/>
      <c r="AF87" s="56"/>
      <c r="AH87" s="2"/>
      <c r="AI87" s="214"/>
      <c r="AN87" s="56"/>
    </row>
    <row r="88" spans="2:40" ht="13.5" customHeight="1">
      <c r="B88" s="2"/>
      <c r="C88" s="214"/>
      <c r="F88" s="53"/>
      <c r="G88" s="53"/>
      <c r="H88" s="56"/>
      <c r="J88" s="2"/>
      <c r="K88" s="214"/>
      <c r="L88" s="2"/>
      <c r="P88" s="56"/>
      <c r="R88" s="2"/>
      <c r="S88" s="2"/>
      <c r="X88" s="56"/>
      <c r="Z88" s="2"/>
      <c r="AA88" s="214"/>
      <c r="AF88" s="56"/>
      <c r="AH88" s="2"/>
      <c r="AI88" s="214"/>
      <c r="AN88" s="56"/>
    </row>
    <row r="89" spans="2:40" ht="13.5" customHeight="1">
      <c r="B89" s="2"/>
      <c r="C89" s="214"/>
      <c r="F89" s="53"/>
      <c r="G89" s="53"/>
      <c r="H89" s="56"/>
      <c r="J89" s="2"/>
      <c r="K89" s="214"/>
      <c r="L89" s="2"/>
      <c r="P89" s="56"/>
      <c r="R89" s="2"/>
      <c r="S89" s="2"/>
      <c r="X89" s="56"/>
      <c r="Z89" s="2"/>
      <c r="AA89" s="214"/>
      <c r="AF89" s="56"/>
      <c r="AH89" s="2"/>
      <c r="AI89" s="214"/>
      <c r="AN89" s="56"/>
    </row>
    <row r="90" spans="2:40" ht="13.5" customHeight="1">
      <c r="B90" s="2"/>
      <c r="C90" s="214"/>
      <c r="F90" s="53"/>
      <c r="G90" s="53"/>
      <c r="H90" s="56"/>
      <c r="J90" s="2"/>
      <c r="K90" s="214"/>
      <c r="L90" s="2"/>
      <c r="P90" s="56"/>
      <c r="R90" s="2"/>
      <c r="S90" s="2"/>
      <c r="X90" s="56"/>
      <c r="Z90" s="2"/>
      <c r="AA90" s="214"/>
      <c r="AF90" s="56"/>
      <c r="AH90" s="2"/>
      <c r="AI90" s="214"/>
      <c r="AN90" s="56"/>
    </row>
    <row r="91" spans="2:40" ht="13.5" customHeight="1">
      <c r="B91" s="2"/>
      <c r="C91" s="214"/>
      <c r="F91" s="53"/>
      <c r="G91" s="53"/>
      <c r="H91" s="56"/>
      <c r="J91" s="2"/>
      <c r="K91" s="214"/>
      <c r="L91" s="2"/>
      <c r="P91" s="56"/>
      <c r="R91" s="2"/>
      <c r="S91" s="2"/>
      <c r="X91" s="56"/>
      <c r="Z91" s="2"/>
      <c r="AA91" s="214"/>
      <c r="AF91" s="56"/>
      <c r="AH91" s="2"/>
      <c r="AI91" s="214"/>
      <c r="AN91" s="56"/>
    </row>
    <row r="92" spans="2:40" ht="13.5" customHeight="1">
      <c r="B92" s="2"/>
      <c r="C92" s="214"/>
      <c r="F92" s="53"/>
      <c r="G92" s="53"/>
      <c r="H92" s="56"/>
      <c r="J92" s="2"/>
      <c r="K92" s="214"/>
      <c r="L92" s="2"/>
      <c r="P92" s="56"/>
      <c r="R92" s="2"/>
      <c r="S92" s="2"/>
      <c r="X92" s="56"/>
      <c r="Z92" s="2"/>
      <c r="AA92" s="214"/>
      <c r="AF92" s="56"/>
      <c r="AH92" s="2"/>
      <c r="AI92" s="214"/>
      <c r="AN92" s="56"/>
    </row>
    <row r="93" spans="2:40" ht="13.5" customHeight="1">
      <c r="B93" s="2"/>
      <c r="C93" s="214"/>
      <c r="F93" s="53"/>
      <c r="G93" s="53"/>
      <c r="H93" s="56"/>
      <c r="J93" s="2"/>
      <c r="K93" s="214"/>
      <c r="L93" s="2"/>
      <c r="P93" s="56"/>
      <c r="R93" s="2"/>
      <c r="S93" s="2"/>
      <c r="X93" s="56"/>
      <c r="Z93" s="2"/>
      <c r="AA93" s="214"/>
      <c r="AF93" s="56"/>
      <c r="AH93" s="2"/>
      <c r="AI93" s="214"/>
      <c r="AN93" s="56"/>
    </row>
    <row r="94" spans="2:40" ht="13.5" customHeight="1">
      <c r="B94" s="2"/>
      <c r="C94" s="214"/>
      <c r="F94" s="53"/>
      <c r="G94" s="53"/>
      <c r="H94" s="56"/>
      <c r="J94" s="2"/>
      <c r="K94" s="214"/>
      <c r="L94" s="2"/>
      <c r="P94" s="56"/>
      <c r="R94" s="2"/>
      <c r="S94" s="2"/>
      <c r="X94" s="56"/>
      <c r="Z94" s="2"/>
      <c r="AA94" s="214"/>
      <c r="AF94" s="56"/>
      <c r="AH94" s="2"/>
      <c r="AI94" s="214"/>
      <c r="AN94" s="56"/>
    </row>
    <row r="95" spans="2:40" ht="13.5" customHeight="1">
      <c r="B95" s="2"/>
      <c r="C95" s="214"/>
      <c r="F95" s="53"/>
      <c r="G95" s="53"/>
      <c r="H95" s="56"/>
      <c r="J95" s="2"/>
      <c r="K95" s="214"/>
      <c r="L95" s="2"/>
      <c r="P95" s="56"/>
      <c r="R95" s="2"/>
      <c r="S95" s="2"/>
      <c r="X95" s="56"/>
      <c r="Z95" s="2"/>
      <c r="AA95" s="214"/>
      <c r="AF95" s="56"/>
      <c r="AH95" s="2"/>
      <c r="AI95" s="214"/>
      <c r="AN95" s="56"/>
    </row>
    <row r="96" spans="2:40" ht="13.5" customHeight="1">
      <c r="B96" s="2"/>
      <c r="C96" s="214"/>
      <c r="F96" s="53"/>
      <c r="G96" s="53"/>
      <c r="H96" s="56"/>
      <c r="J96" s="2"/>
      <c r="K96" s="214"/>
      <c r="L96" s="2"/>
      <c r="P96" s="56"/>
      <c r="R96" s="2"/>
      <c r="S96" s="2"/>
      <c r="X96" s="56"/>
      <c r="Z96" s="2"/>
      <c r="AA96" s="214"/>
      <c r="AF96" s="56"/>
      <c r="AH96" s="2"/>
      <c r="AI96" s="214"/>
      <c r="AN96" s="56"/>
    </row>
    <row r="97" spans="2:40" ht="13.5" customHeight="1">
      <c r="B97" s="2"/>
      <c r="C97" s="214"/>
      <c r="F97" s="53"/>
      <c r="G97" s="53"/>
      <c r="H97" s="56"/>
      <c r="J97" s="2"/>
      <c r="K97" s="214"/>
      <c r="L97" s="2"/>
      <c r="P97" s="56"/>
      <c r="R97" s="2"/>
      <c r="S97" s="2"/>
      <c r="X97" s="56"/>
      <c r="Z97" s="2"/>
      <c r="AA97" s="214"/>
      <c r="AF97" s="56"/>
      <c r="AH97" s="2"/>
      <c r="AI97" s="214"/>
      <c r="AN97" s="56"/>
    </row>
    <row r="98" spans="2:40" ht="13.5" customHeight="1">
      <c r="B98" s="2"/>
      <c r="C98" s="214"/>
      <c r="F98" s="53"/>
      <c r="G98" s="53"/>
      <c r="H98" s="56"/>
      <c r="J98" s="2"/>
      <c r="K98" s="214"/>
      <c r="L98" s="2"/>
      <c r="P98" s="56"/>
      <c r="R98" s="2"/>
      <c r="S98" s="2"/>
      <c r="X98" s="56"/>
      <c r="Z98" s="2"/>
      <c r="AA98" s="214"/>
      <c r="AF98" s="56"/>
      <c r="AH98" s="2"/>
      <c r="AI98" s="214"/>
      <c r="AN98" s="56"/>
    </row>
    <row r="99" spans="2:40" ht="13.5" customHeight="1">
      <c r="B99" s="2"/>
      <c r="C99" s="214"/>
      <c r="F99" s="53"/>
      <c r="G99" s="53"/>
      <c r="H99" s="56"/>
      <c r="J99" s="2"/>
      <c r="K99" s="214"/>
      <c r="L99" s="2"/>
      <c r="P99" s="56"/>
      <c r="R99" s="2"/>
      <c r="S99" s="2"/>
      <c r="X99" s="56"/>
      <c r="Z99" s="2"/>
      <c r="AA99" s="214"/>
      <c r="AF99" s="56"/>
      <c r="AH99" s="2"/>
      <c r="AI99" s="214"/>
      <c r="AN99" s="56"/>
    </row>
    <row r="100" spans="2:40" ht="13.5" customHeight="1">
      <c r="B100" s="2"/>
      <c r="C100" s="214"/>
      <c r="F100" s="53"/>
      <c r="G100" s="53"/>
      <c r="H100" s="56"/>
      <c r="J100" s="2"/>
      <c r="K100" s="214"/>
      <c r="L100" s="2"/>
      <c r="P100" s="56"/>
      <c r="R100" s="2"/>
      <c r="S100" s="2"/>
      <c r="X100" s="56"/>
      <c r="Z100" s="2"/>
      <c r="AA100" s="214"/>
      <c r="AF100" s="56"/>
      <c r="AH100" s="2"/>
      <c r="AI100" s="214"/>
      <c r="AN100" s="56"/>
    </row>
  </sheetData>
  <mergeCells count="26">
    <mergeCell ref="A8:A14"/>
    <mergeCell ref="A15:A20"/>
    <mergeCell ref="J33:J40"/>
    <mergeCell ref="C42:O42"/>
    <mergeCell ref="D1:J1"/>
    <mergeCell ref="K3:L3"/>
    <mergeCell ref="A3:A4"/>
    <mergeCell ref="C3:D3"/>
    <mergeCell ref="A5:A7"/>
    <mergeCell ref="D2:E2"/>
    <mergeCell ref="A25:A32"/>
    <mergeCell ref="A33:A40"/>
    <mergeCell ref="B33:B40"/>
    <mergeCell ref="S22:S24"/>
    <mergeCell ref="AA22:AA24"/>
    <mergeCell ref="C22:C24"/>
    <mergeCell ref="A21:A24"/>
    <mergeCell ref="R33:R40"/>
    <mergeCell ref="AH33:AH40"/>
    <mergeCell ref="Z33:Z40"/>
    <mergeCell ref="K22:K24"/>
    <mergeCell ref="K2:AO2"/>
    <mergeCell ref="S3:T3"/>
    <mergeCell ref="AA3:AB3"/>
    <mergeCell ref="AI3:AJ3"/>
    <mergeCell ref="AI22:AI24"/>
  </mergeCells>
  <phoneticPr fontId="71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2月菜單</vt:lpstr>
      <vt:lpstr>素食</vt:lpstr>
      <vt:lpstr>0223~0226</vt:lpstr>
      <vt:lpstr>0116~0119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2026-02-11T02:07:11Z</cp:lastPrinted>
  <dcterms:created xsi:type="dcterms:W3CDTF">2010-08-25T11:17:24Z</dcterms:created>
  <dcterms:modified xsi:type="dcterms:W3CDTF">2026-02-11T02:08:30Z</dcterms:modified>
</cp:coreProperties>
</file>